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80" activeTab="1"/>
  </bookViews>
  <sheets>
    <sheet name="1.3." sheetId="1" r:id="rId1"/>
    <sheet name=" 1.6" sheetId="2" r:id="rId2"/>
  </sheets>
  <definedNames>
    <definedName name="_xlnm.Print_Titles" localSheetId="1">' 1.6'!$15:$17</definedName>
    <definedName name="_xlnm.Print_Titles" localSheetId="0">'1.3.'!$A:$C</definedName>
    <definedName name="_xlnm.Print_Area" localSheetId="1">' 1.6'!$A$1:$P$97</definedName>
    <definedName name="_xlnm.Print_Area" localSheetId="0">'1.3.'!$A$2:$N$51</definedName>
  </definedNames>
  <calcPr fullCalcOnLoad="1"/>
</workbook>
</file>

<file path=xl/comments2.xml><?xml version="1.0" encoding="utf-8"?>
<comments xmlns="http://schemas.openxmlformats.org/spreadsheetml/2006/main">
  <authors>
    <author>Рылькова Любовь Анатольевна</author>
  </authors>
  <commentList>
    <comment ref="D59" authorId="0">
      <text>
        <r>
          <rPr>
            <b/>
            <sz val="18"/>
            <rFont val="Tahoma"/>
            <family val="2"/>
          </rPr>
          <t>Рылькова Любовь Анатольевна:</t>
        </r>
        <r>
          <rPr>
            <sz val="18"/>
            <rFont val="Tahoma"/>
            <family val="2"/>
          </rPr>
          <t xml:space="preserve">
Анализ счета 08</t>
        </r>
      </text>
    </comment>
  </commentList>
</comments>
</file>

<file path=xl/sharedStrings.xml><?xml version="1.0" encoding="utf-8"?>
<sst xmlns="http://schemas.openxmlformats.org/spreadsheetml/2006/main" count="342" uniqueCount="175">
  <si>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</si>
  <si>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</si>
  <si>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</si>
  <si>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</si>
  <si>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</si>
  <si>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</si>
  <si>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</si>
  <si>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</si>
  <si>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</si>
  <si>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</si>
  <si>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</si>
  <si>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</si>
  <si>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</si>
  <si>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</si>
  <si>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</si>
  <si>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</si>
  <si>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</si>
  <si>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</si>
  <si>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</si>
  <si>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</si>
  <si>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</si>
  <si>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</si>
  <si>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</si>
  <si>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</si>
  <si>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</si>
  <si>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</si>
  <si>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</si>
  <si>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</si>
  <si>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</si>
  <si>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</si>
  <si>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</si>
  <si>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</si>
  <si>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</si>
  <si>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</si>
  <si>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</si>
  <si>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</si>
  <si>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</si>
  <si>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</si>
  <si>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</si>
  <si>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</si>
  <si>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</si>
  <si>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</si>
  <si>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</si>
  <si>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</si>
  <si>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</si>
  <si>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</si>
  <si>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</si>
  <si>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</si>
  <si>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</si>
  <si>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</si>
  <si>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</si>
  <si>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</si>
  <si>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</si>
  <si>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</si>
  <si>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</si>
  <si>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</si>
  <si>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</si>
  <si>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</si>
  <si>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</si>
  <si>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</si>
  <si>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</si>
  <si>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</si>
  <si>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</si>
  <si>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</si>
  <si>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</si>
  <si>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</si>
  <si>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</si>
  <si>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</si>
  <si>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</si>
  <si>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</si>
  <si>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</si>
  <si>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</si>
  <si>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</si>
  <si>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</si>
  <si>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</si>
  <si>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</si>
  <si>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</si>
  <si>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</si>
  <si>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</si>
  <si>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</si>
  <si>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</si>
  <si>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</si>
  <si>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</si>
  <si>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</si>
  <si>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</si>
  <si>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</si>
  <si>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</si>
  <si>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</si>
  <si>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</si>
  <si>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</si>
  <si>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</si>
  <si>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</si>
  <si>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</si>
  <si>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</si>
  <si>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</si>
  <si>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</si>
  <si>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</si>
  <si>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</si>
  <si>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</si>
  <si>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</si>
  <si>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</si>
  <si>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</si>
  <si>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</si>
  <si>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</si>
  <si>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</si>
  <si>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</si>
  <si>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</si>
  <si>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</si>
  <si>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</si>
  <si>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</si>
  <si>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</si>
  <si>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</si>
  <si>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</si>
  <si>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</si>
  <si>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</si>
  <si>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</si>
  <si>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</si>
  <si>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</si>
  <si>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</si>
  <si>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</si>
  <si>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</si>
  <si>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</si>
  <si>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</si>
  <si>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</si>
  <si>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</si>
  <si>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</si>
  <si>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</si>
  <si>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</si>
  <si>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</si>
  <si>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</si>
  <si>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</si>
  <si>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</si>
  <si>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</si>
  <si>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</si>
  <si>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</si>
  <si>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</si>
  <si>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</si>
  <si>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</si>
  <si>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</si>
  <si>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</si>
  <si>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</si>
  <si>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</si>
  <si>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</si>
  <si>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</si>
  <si>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</si>
  <si>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</si>
  <si>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</si>
  <si>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</si>
  <si>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</si>
  <si>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</si>
  <si>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</si>
  <si>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</si>
  <si>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</si>
  <si>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</si>
  <si>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средств, выполняемый подрядным способом</t>
  </si>
  <si>
    <t>г. Волгоград, ул. Им. Адмирала Ушакова, 11</t>
  </si>
  <si>
    <t>Волгоградская обл.</t>
  </si>
  <si>
    <t xml:space="preserve"> </t>
  </si>
  <si>
    <t xml:space="preserve">   </t>
  </si>
  <si>
    <t xml:space="preserve">                                                                           подпись</t>
  </si>
  <si>
    <t>* В состав основных средств включено незавершенное строительство</t>
  </si>
  <si>
    <t>Примечание:</t>
  </si>
  <si>
    <t>из графы 5 по видам деятельности */***</t>
  </si>
  <si>
    <t>из графы 10 по видам деятельности */***</t>
  </si>
  <si>
    <t>Расходы на уплату налога на прибыль****</t>
  </si>
  <si>
    <t>**** Расходы на уплату налога на прибыль включены иные аналогичные обязательные платежи</t>
  </si>
  <si>
    <t>из графы 4: по Субъекту РФ,  указанному в заголовке формы*****</t>
  </si>
  <si>
    <t>** В соответствии с формой "Отчет о прибылях и убытках", утвержденной приказом Минфина РФ от 02.07.2010 №66</t>
  </si>
  <si>
    <t>Расходы на ремонт основных средств (включая арендованные) всего, в том числе*****:</t>
  </si>
  <si>
    <t>***** Включают  затраты на ремонт и техническое обслуживание</t>
  </si>
  <si>
    <t>АО "ВМЭС"</t>
  </si>
  <si>
    <t>* Принцип распределения показателей по видам деятельности сформирован  в утвержденных в Обществе Методиках, а так же закреплен в Положении об учетной политике и в Положении об управленческом учете АО "ВМЭС"</t>
  </si>
  <si>
    <t>*** Принцип распределения показателей по видам деятельности сформирован  в утвержденных в Обществе Методиках, а так же закреплен в Положении об учетной политике и в Положении об управленческом учете АО "ВМЭС"</t>
  </si>
  <si>
    <t>за    2023  год</t>
  </si>
  <si>
    <t>за  2023 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</si>
</sst>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0"/>
    <numFmt numFmtId="195" formatCode="0.0000000"/>
    <numFmt numFmtId="196" formatCode="0.00000"/>
    <numFmt numFmtId="197" formatCode="0.0000"/>
    <numFmt numFmtId="198" formatCode="0.00000000"/>
    <numFmt numFmtId="199" formatCode="0.000000000"/>
    <numFmt numFmtId="200" formatCode="#,##0.0"/>
    <numFmt numFmtId="201" formatCode="#,##0.000"/>
    <numFmt numFmtId="202" formatCode="#,##0.0000"/>
    <numFmt numFmtId="203" formatCode="#,##0.00000"/>
    <numFmt numFmtId="204" formatCode="#,###.##"/>
    <numFmt numFmtId="205" formatCode="#,###.00"/>
    <numFmt numFmtId="206" formatCode="#,##0.000000"/>
    <numFmt numFmtId="207" formatCode="#,##0;\(#,##0\);\-"/>
    <numFmt numFmtId="208" formatCode="_(* #,##0_);[Red]_(* \(#,##0\);_(* &quot;-&quot;??_);_(@_)"/>
    <numFmt numFmtId="209" formatCode="#,##0;[Red]#,##0"/>
    <numFmt numFmtId="210" formatCode="0;[Red]0"/>
    <numFmt numFmtId="211" formatCode="dd/mm/yy;@"/>
    <numFmt numFmtId="212" formatCode="_ * #,##0.00_)_р_._ ;_ * \(#,##0.00\)_р_._ ;_ * &quot;0&quot;_)_р_._ ;_ @_ "/>
    <numFmt numFmtId="213" formatCode="00"/>
    <numFmt numFmtId="214" formatCode="000000"/>
    <numFmt numFmtId="215" formatCode="_-* #,##0.0_-;\-* #,##0.0_-;_-* &quot;-&quot;??_-;_-@_-"/>
    <numFmt numFmtId="216" formatCode="_-* #,##0.000_-;\-* #,##0.000_-;_-* &quot;-&quot;??_-;_-@_-"/>
    <numFmt numFmtId="217" formatCode="_-* #,##0.000\ _₽_-;\-* #,##0.000\ _₽_-;_-* &quot;-&quot;???\ _₽_-;_-@_-"/>
    <numFmt numFmtId="218" formatCode="_(* #,##0.00_);[Red]_(* \(#,##0.00\);_(* &quot;-&quot;??_);_(@_)"/>
  </numFmts>
  <fonts count="7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4"/>
      <name val="Arial Cyr"/>
      <family val="0"/>
    </font>
    <font>
      <sz val="20"/>
      <color indexed="8"/>
      <name val="Times New Roman"/>
      <family val="1"/>
    </font>
    <font>
      <b/>
      <i/>
      <sz val="16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9"/>
      <name val="Times New Roman"/>
      <family val="1"/>
    </font>
    <font>
      <sz val="20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0"/>
      <name val="Times New Roman"/>
      <family val="1"/>
    </font>
    <font>
      <sz val="20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20" fillId="0" borderId="0" applyBorder="0">
      <alignment vertical="top"/>
      <protection/>
    </xf>
    <xf numFmtId="0" fontId="7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5" fillId="0" borderId="0" xfId="0" applyNumberFormat="1" applyFont="1" applyFill="1" applyAlignment="1">
      <alignment horizontal="centerContinuous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indent="2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0" borderId="0" xfId="0" applyFont="1" applyFill="1" applyAlignment="1">
      <alignment horizontal="centerContinuous" vertical="center" wrapText="1"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Continuous" vertical="top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 vertical="top"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201" fontId="6" fillId="0" borderId="0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2" fontId="6" fillId="0" borderId="0" xfId="0" applyNumberFormat="1" applyFont="1" applyFill="1" applyAlignment="1" applyProtection="1">
      <alignment vertical="center"/>
      <protection/>
    </xf>
    <xf numFmtId="2" fontId="1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0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 vertical="center"/>
    </xf>
    <xf numFmtId="200" fontId="1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200" fontId="6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3" fontId="69" fillId="0" borderId="11" xfId="0" applyNumberFormat="1" applyFont="1" applyFill="1" applyBorder="1" applyAlignment="1" applyProtection="1">
      <alignment horizontal="center" vertical="center"/>
      <protection/>
    </xf>
    <xf numFmtId="3" fontId="69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>
      <alignment/>
    </xf>
    <xf numFmtId="3" fontId="70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3" fontId="17" fillId="0" borderId="18" xfId="0" applyNumberFormat="1" applyFont="1" applyFill="1" applyBorder="1" applyAlignment="1">
      <alignment horizontal="center" vertical="center"/>
    </xf>
    <xf numFmtId="3" fontId="69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3" fontId="71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8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03" fontId="2" fillId="0" borderId="0" xfId="0" applyNumberFormat="1"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  <xf numFmtId="203" fontId="3" fillId="33" borderId="0" xfId="0" applyNumberFormat="1" applyFont="1" applyFill="1" applyAlignment="1">
      <alignment horizontal="center" vertical="center"/>
    </xf>
    <xf numFmtId="203" fontId="3" fillId="0" borderId="0" xfId="0" applyNumberFormat="1" applyFont="1" applyFill="1" applyBorder="1" applyAlignment="1">
      <alignment horizontal="center" vertical="center"/>
    </xf>
    <xf numFmtId="203" fontId="18" fillId="0" borderId="0" xfId="0" applyNumberFormat="1" applyFont="1" applyFill="1" applyBorder="1" applyAlignment="1">
      <alignment horizontal="center" vertical="center"/>
    </xf>
    <xf numFmtId="203" fontId="3" fillId="0" borderId="0" xfId="0" applyNumberFormat="1" applyFont="1" applyFill="1" applyAlignment="1">
      <alignment horizontal="center" vertical="center"/>
    </xf>
    <xf numFmtId="203" fontId="3" fillId="5" borderId="0" xfId="0" applyNumberFormat="1" applyFont="1" applyFill="1" applyAlignment="1">
      <alignment horizontal="center" vertical="center"/>
    </xf>
    <xf numFmtId="203" fontId="3" fillId="4" borderId="0" xfId="0" applyNumberFormat="1" applyFont="1" applyFill="1" applyAlignment="1">
      <alignment horizontal="center" vertical="center"/>
    </xf>
    <xf numFmtId="3" fontId="6" fillId="0" borderId="11" xfId="5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X70"/>
  <sheetViews>
    <sheetView showGridLines="0" view="pageBreakPreview" zoomScale="71" zoomScaleNormal="75" zoomScaleSheetLayoutView="71" workbookViewId="0" topLeftCell="A19">
      <selection activeCell="C56" sqref="C56"/>
    </sheetView>
  </sheetViews>
  <sheetFormatPr defaultColWidth="9.140625" defaultRowHeight="12.75"/>
  <cols>
    <col min="1" max="1" width="72.140625" style="6" customWidth="1"/>
    <col min="2" max="2" width="14.8515625" style="6" customWidth="1"/>
    <col min="3" max="3" width="9.140625" style="6" customWidth="1"/>
    <col min="4" max="4" width="18.7109375" style="6" customWidth="1"/>
    <col min="5" max="5" width="18.421875" style="6" customWidth="1"/>
    <col min="6" max="6" width="20.00390625" style="6" customWidth="1"/>
    <col min="7" max="7" width="20.7109375" style="6" bestFit="1" customWidth="1"/>
    <col min="8" max="10" width="20.00390625" style="6" customWidth="1"/>
    <col min="11" max="12" width="21.140625" style="6" customWidth="1"/>
    <col min="13" max="13" width="18.8515625" style="6" customWidth="1"/>
    <col min="14" max="14" width="23.7109375" style="6" customWidth="1"/>
    <col min="15" max="18" width="12.140625" style="84" customWidth="1"/>
    <col min="19" max="19" width="12.140625" style="1" customWidth="1"/>
    <col min="20" max="24" width="9.7109375" style="1" bestFit="1" customWidth="1"/>
    <col min="25" max="16384" width="9.140625" style="1" customWidth="1"/>
  </cols>
  <sheetData>
    <row r="2" ht="18.75">
      <c r="N2" s="28" t="s">
        <v>129</v>
      </c>
    </row>
    <row r="4" spans="1:18" s="2" customFormat="1" ht="92.25" customHeight="1">
      <c r="A4" s="5" t="s">
        <v>120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85"/>
      <c r="P4" s="85"/>
      <c r="Q4" s="85"/>
      <c r="R4" s="85"/>
    </row>
    <row r="6" spans="1:14" ht="51" customHeight="1">
      <c r="A6" s="7" t="s">
        <v>0</v>
      </c>
      <c r="B6" s="153" t="s">
        <v>43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ht="18.75">
      <c r="A7" s="7" t="s">
        <v>1</v>
      </c>
      <c r="B7" s="153" t="s">
        <v>14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18.75">
      <c r="A8" s="7" t="s">
        <v>16</v>
      </c>
      <c r="B8" s="153" t="s">
        <v>47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ht="18.75">
      <c r="A9" s="7"/>
    </row>
    <row r="10" spans="1:11" ht="20.25">
      <c r="A10" s="7" t="s">
        <v>17</v>
      </c>
      <c r="B10" s="154" t="s">
        <v>170</v>
      </c>
      <c r="C10" s="154"/>
      <c r="D10" s="154"/>
      <c r="E10" s="154"/>
      <c r="F10" s="154"/>
      <c r="G10" s="8"/>
      <c r="H10" s="8"/>
      <c r="I10" s="8"/>
      <c r="J10" s="8"/>
      <c r="K10" s="8"/>
    </row>
    <row r="11" spans="1:11" ht="36" customHeight="1">
      <c r="A11" s="7" t="s">
        <v>18</v>
      </c>
      <c r="B11" s="162">
        <v>3459076049</v>
      </c>
      <c r="C11" s="162"/>
      <c r="D11" s="162"/>
      <c r="E11" s="162"/>
      <c r="F11" s="162"/>
      <c r="G11" s="8"/>
      <c r="H11" s="8"/>
      <c r="I11" s="8"/>
      <c r="J11" s="8"/>
      <c r="K11" s="8"/>
    </row>
    <row r="12" spans="1:11" ht="20.25">
      <c r="A12" s="7" t="s">
        <v>19</v>
      </c>
      <c r="B12" s="162" t="s">
        <v>155</v>
      </c>
      <c r="C12" s="162"/>
      <c r="D12" s="162"/>
      <c r="E12" s="162"/>
      <c r="F12" s="162"/>
      <c r="G12" s="119"/>
      <c r="H12" s="8"/>
      <c r="I12" s="8"/>
      <c r="J12" s="8"/>
      <c r="K12" s="8"/>
    </row>
    <row r="13" spans="1:11" ht="20.25">
      <c r="A13" s="7" t="s">
        <v>119</v>
      </c>
      <c r="B13" s="162" t="s">
        <v>156</v>
      </c>
      <c r="C13" s="162"/>
      <c r="D13" s="162"/>
      <c r="E13" s="162"/>
      <c r="F13" s="162"/>
      <c r="G13" s="118"/>
      <c r="H13" s="118"/>
      <c r="I13" s="8"/>
      <c r="J13" s="8"/>
      <c r="K13" s="8"/>
    </row>
    <row r="14" spans="1:11" ht="20.25">
      <c r="A14" s="7" t="s">
        <v>20</v>
      </c>
      <c r="B14" s="163" t="s">
        <v>174</v>
      </c>
      <c r="C14" s="163"/>
      <c r="D14" s="163"/>
      <c r="E14" s="163"/>
      <c r="F14" s="163"/>
      <c r="G14" s="118"/>
      <c r="H14" s="118"/>
      <c r="I14" s="8"/>
      <c r="J14" s="8"/>
      <c r="K14" s="8"/>
    </row>
    <row r="15" spans="1:16" ht="18.75">
      <c r="A15" s="7"/>
      <c r="G15" s="21"/>
      <c r="H15" s="21"/>
      <c r="I15" s="8"/>
      <c r="J15" s="8"/>
      <c r="K15" s="119"/>
      <c r="L15" s="34"/>
      <c r="M15" s="34"/>
      <c r="N15" s="34"/>
      <c r="O15" s="86"/>
      <c r="P15" s="86"/>
    </row>
    <row r="16" spans="1:14" ht="32.25" customHeight="1">
      <c r="A16" s="155" t="s">
        <v>2</v>
      </c>
      <c r="B16" s="155" t="s">
        <v>3</v>
      </c>
      <c r="C16" s="155" t="s">
        <v>15</v>
      </c>
      <c r="D16" s="155" t="s">
        <v>27</v>
      </c>
      <c r="E16" s="155" t="s">
        <v>26</v>
      </c>
      <c r="F16" s="159" t="s">
        <v>24</v>
      </c>
      <c r="G16" s="159"/>
      <c r="H16" s="159"/>
      <c r="I16" s="155" t="s">
        <v>28</v>
      </c>
      <c r="J16" s="155" t="s">
        <v>126</v>
      </c>
      <c r="K16" s="159" t="s">
        <v>125</v>
      </c>
      <c r="L16" s="159"/>
      <c r="M16" s="159"/>
      <c r="N16" s="160" t="s">
        <v>105</v>
      </c>
    </row>
    <row r="17" spans="1:14" ht="256.5" customHeight="1">
      <c r="A17" s="156"/>
      <c r="B17" s="156"/>
      <c r="C17" s="156"/>
      <c r="D17" s="156"/>
      <c r="E17" s="156"/>
      <c r="F17" s="40" t="s">
        <v>21</v>
      </c>
      <c r="G17" s="9" t="s">
        <v>22</v>
      </c>
      <c r="H17" s="9" t="s">
        <v>23</v>
      </c>
      <c r="I17" s="156"/>
      <c r="J17" s="156"/>
      <c r="K17" s="9" t="s">
        <v>21</v>
      </c>
      <c r="L17" s="9" t="s">
        <v>22</v>
      </c>
      <c r="M17" s="9" t="s">
        <v>23</v>
      </c>
      <c r="N17" s="161"/>
    </row>
    <row r="18" spans="1:14" ht="14.2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  <c r="N18" s="78">
        <v>14</v>
      </c>
    </row>
    <row r="19" spans="1:24" ht="47.25">
      <c r="A19" s="11" t="s">
        <v>29</v>
      </c>
      <c r="B19" s="12" t="s">
        <v>4</v>
      </c>
      <c r="C19" s="12" t="s">
        <v>5</v>
      </c>
      <c r="D19" s="98">
        <f>E19</f>
        <v>4834800.4</v>
      </c>
      <c r="E19" s="98">
        <f>F19+G19+H19</f>
        <v>4834800.4</v>
      </c>
      <c r="F19" s="98">
        <v>4589969</v>
      </c>
      <c r="G19" s="98">
        <v>210014.4</v>
      </c>
      <c r="H19" s="98">
        <v>34817</v>
      </c>
      <c r="I19" s="98">
        <f>J19</f>
        <v>4039984.48677</v>
      </c>
      <c r="J19" s="98">
        <f>K19+L19+M19</f>
        <v>4039984.48677</v>
      </c>
      <c r="K19" s="98">
        <v>3953058.90941</v>
      </c>
      <c r="L19" s="98">
        <v>61568.14019</v>
      </c>
      <c r="M19" s="98">
        <v>25357.43717</v>
      </c>
      <c r="N19" s="79"/>
      <c r="T19" s="143"/>
      <c r="U19" s="143"/>
      <c r="V19" s="143"/>
      <c r="W19" s="143"/>
      <c r="X19" s="143"/>
    </row>
    <row r="20" spans="1:24" ht="40.5" customHeight="1">
      <c r="A20" s="11" t="s">
        <v>30</v>
      </c>
      <c r="B20" s="12" t="s">
        <v>4</v>
      </c>
      <c r="C20" s="12" t="s">
        <v>6</v>
      </c>
      <c r="D20" s="98">
        <f>E20</f>
        <v>4517282.678460001</v>
      </c>
      <c r="E20" s="98">
        <f>F20+G20+H20</f>
        <v>4517282.678460001</v>
      </c>
      <c r="F20" s="98">
        <v>4489363.66303</v>
      </c>
      <c r="G20" s="98">
        <v>18227.84888</v>
      </c>
      <c r="H20" s="98">
        <v>9691.16655</v>
      </c>
      <c r="I20" s="98">
        <f>J20</f>
        <v>3842393.4537</v>
      </c>
      <c r="J20" s="98">
        <f>K20+L20+M20</f>
        <v>3842393.4537</v>
      </c>
      <c r="K20" s="98">
        <v>3820568.03119</v>
      </c>
      <c r="L20" s="98">
        <v>17242.29709</v>
      </c>
      <c r="M20" s="98">
        <v>4583.12542</v>
      </c>
      <c r="N20" s="79"/>
      <c r="T20" s="143"/>
      <c r="U20" s="143"/>
      <c r="V20" s="143"/>
      <c r="W20" s="143"/>
      <c r="X20" s="143"/>
    </row>
    <row r="21" spans="1:24" ht="18.75">
      <c r="A21" s="11" t="s">
        <v>31</v>
      </c>
      <c r="B21" s="12" t="s">
        <v>4</v>
      </c>
      <c r="C21" s="12" t="s">
        <v>7</v>
      </c>
      <c r="D21" s="98">
        <f>E21</f>
        <v>317517.72153999936</v>
      </c>
      <c r="E21" s="98">
        <f>E19-E20</f>
        <v>317517.72153999936</v>
      </c>
      <c r="F21" s="98">
        <f>F19-F20</f>
        <v>100605.3369699996</v>
      </c>
      <c r="G21" s="98">
        <f>G19-G20</f>
        <v>191786.55112</v>
      </c>
      <c r="H21" s="98">
        <f>H19-H20</f>
        <v>25125.83345</v>
      </c>
      <c r="I21" s="98">
        <f>J21</f>
        <v>197591.0330699999</v>
      </c>
      <c r="J21" s="98">
        <f>J19-J20</f>
        <v>197591.0330699999</v>
      </c>
      <c r="K21" s="98">
        <v>132490.87821999984</v>
      </c>
      <c r="L21" s="98">
        <v>44325.8431</v>
      </c>
      <c r="M21" s="98">
        <v>20774.31175</v>
      </c>
      <c r="N21" s="80"/>
      <c r="O21" s="87"/>
      <c r="P21" s="87"/>
      <c r="Q21" s="87"/>
      <c r="T21" s="143"/>
      <c r="U21" s="143"/>
      <c r="V21" s="143"/>
      <c r="W21" s="143"/>
      <c r="X21" s="143"/>
    </row>
    <row r="22" spans="1:24" ht="18.75">
      <c r="A22" s="11" t="s">
        <v>32</v>
      </c>
      <c r="B22" s="12" t="s">
        <v>4</v>
      </c>
      <c r="C22" s="12" t="s">
        <v>8</v>
      </c>
      <c r="D22" s="98">
        <v>0</v>
      </c>
      <c r="E22" s="98">
        <f>F22+G22+H22</f>
        <v>0</v>
      </c>
      <c r="F22" s="98">
        <v>0</v>
      </c>
      <c r="G22" s="98">
        <v>0</v>
      </c>
      <c r="H22" s="98">
        <v>0</v>
      </c>
      <c r="I22" s="98">
        <v>0</v>
      </c>
      <c r="J22" s="98">
        <f>K22+L22+M22</f>
        <v>0</v>
      </c>
      <c r="K22" s="98">
        <v>0</v>
      </c>
      <c r="L22" s="98">
        <v>0</v>
      </c>
      <c r="M22" s="98">
        <v>0</v>
      </c>
      <c r="N22" s="80"/>
      <c r="O22" s="87"/>
      <c r="P22" s="87"/>
      <c r="Q22" s="87"/>
      <c r="T22" s="143"/>
      <c r="U22" s="143"/>
      <c r="V22" s="143"/>
      <c r="W22" s="143"/>
      <c r="X22" s="143"/>
    </row>
    <row r="23" spans="1:24" ht="18.75">
      <c r="A23" s="11" t="s">
        <v>33</v>
      </c>
      <c r="B23" s="12" t="s">
        <v>4</v>
      </c>
      <c r="C23" s="12" t="s">
        <v>9</v>
      </c>
      <c r="D23" s="98">
        <f>E23</f>
        <v>115652.26042</v>
      </c>
      <c r="E23" s="98">
        <f>F23+G23+H23</f>
        <v>115652.26042</v>
      </c>
      <c r="F23" s="98">
        <v>109143.43781</v>
      </c>
      <c r="G23" s="98">
        <v>5614.02691</v>
      </c>
      <c r="H23" s="98">
        <v>894.7957</v>
      </c>
      <c r="I23" s="98">
        <f>J23</f>
        <v>102061.67308</v>
      </c>
      <c r="J23" s="98">
        <f>K23+L23+M23</f>
        <v>102061.67308</v>
      </c>
      <c r="K23" s="98">
        <v>99722.56794</v>
      </c>
      <c r="L23" s="98">
        <v>1673.27415</v>
      </c>
      <c r="M23" s="98">
        <v>665.83099</v>
      </c>
      <c r="N23" s="80"/>
      <c r="O23" s="87"/>
      <c r="P23" s="87"/>
      <c r="Q23" s="87"/>
      <c r="T23" s="143"/>
      <c r="U23" s="143"/>
      <c r="V23" s="143"/>
      <c r="W23" s="143"/>
      <c r="X23" s="143"/>
    </row>
    <row r="24" spans="1:24" ht="18.75">
      <c r="A24" s="11" t="s">
        <v>34</v>
      </c>
      <c r="B24" s="12" t="s">
        <v>4</v>
      </c>
      <c r="C24" s="12" t="s">
        <v>10</v>
      </c>
      <c r="D24" s="98">
        <f aca="true" t="shared" si="0" ref="D24:J24">D19-D20-D23</f>
        <v>201865.46111999935</v>
      </c>
      <c r="E24" s="98">
        <f t="shared" si="0"/>
        <v>201865.46111999935</v>
      </c>
      <c r="F24" s="98">
        <f>F19-F20-F23</f>
        <v>-8538.100840000407</v>
      </c>
      <c r="G24" s="98">
        <f t="shared" si="0"/>
        <v>186172.52421</v>
      </c>
      <c r="H24" s="98">
        <f t="shared" si="0"/>
        <v>24231.03775</v>
      </c>
      <c r="I24" s="98">
        <f t="shared" si="0"/>
        <v>95529.3599899999</v>
      </c>
      <c r="J24" s="98">
        <f t="shared" si="0"/>
        <v>95529.3599899999</v>
      </c>
      <c r="K24" s="98">
        <v>32768.310279999845</v>
      </c>
      <c r="L24" s="98">
        <v>42652.56895</v>
      </c>
      <c r="M24" s="98">
        <v>20108.480760000002</v>
      </c>
      <c r="N24" s="80"/>
      <c r="O24" s="87"/>
      <c r="P24" s="87"/>
      <c r="Q24" s="87"/>
      <c r="T24" s="143"/>
      <c r="U24" s="143"/>
      <c r="V24" s="143"/>
      <c r="W24" s="143"/>
      <c r="X24" s="143"/>
    </row>
    <row r="25" spans="1:24" ht="18.75">
      <c r="A25" s="11" t="s">
        <v>123</v>
      </c>
      <c r="B25" s="12" t="s">
        <v>4</v>
      </c>
      <c r="C25" s="12" t="s">
        <v>11</v>
      </c>
      <c r="D25" s="99">
        <f>E25</f>
        <v>80780.78796999999</v>
      </c>
      <c r="E25" s="99">
        <f>F25+G25+H25</f>
        <v>80780.78796999999</v>
      </c>
      <c r="F25" s="99">
        <v>69765.56751</v>
      </c>
      <c r="G25" s="98">
        <v>0</v>
      </c>
      <c r="H25" s="98">
        <v>11015.22046</v>
      </c>
      <c r="I25" s="98">
        <f>J25</f>
        <v>172227.29951</v>
      </c>
      <c r="J25" s="99">
        <f>K25+L25+M25</f>
        <v>172227.29951</v>
      </c>
      <c r="K25" s="99">
        <v>164661.30905</v>
      </c>
      <c r="L25" s="98">
        <v>0</v>
      </c>
      <c r="M25" s="98">
        <v>7565.99046</v>
      </c>
      <c r="N25" s="80"/>
      <c r="O25" s="87"/>
      <c r="P25" s="87"/>
      <c r="Q25" s="87"/>
      <c r="T25" s="143"/>
      <c r="U25" s="143"/>
      <c r="V25" s="143"/>
      <c r="W25" s="143"/>
      <c r="X25" s="143"/>
    </row>
    <row r="26" spans="1:24" ht="18.75">
      <c r="A26" s="11" t="s">
        <v>35</v>
      </c>
      <c r="B26" s="12" t="s">
        <v>4</v>
      </c>
      <c r="C26" s="12" t="s">
        <v>12</v>
      </c>
      <c r="D26" s="98">
        <f>E26</f>
        <v>122749.60919</v>
      </c>
      <c r="E26" s="99">
        <f>F26+G26+H26</f>
        <v>122749.60919</v>
      </c>
      <c r="F26" s="98">
        <v>122749.60919</v>
      </c>
      <c r="G26" s="98">
        <v>0</v>
      </c>
      <c r="H26" s="98">
        <v>0</v>
      </c>
      <c r="I26" s="98">
        <f>J26</f>
        <v>218588.6824</v>
      </c>
      <c r="J26" s="98">
        <f>K26+L26+M26</f>
        <v>218588.6824</v>
      </c>
      <c r="K26" s="98">
        <v>218588.6824</v>
      </c>
      <c r="L26" s="98">
        <v>0</v>
      </c>
      <c r="M26" s="98">
        <v>0</v>
      </c>
      <c r="N26" s="80"/>
      <c r="O26" s="87"/>
      <c r="P26" s="88"/>
      <c r="Q26" s="87"/>
      <c r="T26" s="143"/>
      <c r="U26" s="143"/>
      <c r="V26" s="143"/>
      <c r="W26" s="143"/>
      <c r="X26" s="143"/>
    </row>
    <row r="27" spans="1:24" ht="18.75">
      <c r="A27" s="11" t="s">
        <v>115</v>
      </c>
      <c r="B27" s="12" t="s">
        <v>4</v>
      </c>
      <c r="C27" s="12" t="s">
        <v>82</v>
      </c>
      <c r="D27" s="98">
        <f>E27</f>
        <v>1765208.7089399998</v>
      </c>
      <c r="E27" s="98">
        <f>F27+G27+H27</f>
        <v>1765208.7089399998</v>
      </c>
      <c r="F27" s="98">
        <v>1763377.06481</v>
      </c>
      <c r="G27" s="98">
        <v>732.14506</v>
      </c>
      <c r="H27" s="98">
        <v>1099.49907</v>
      </c>
      <c r="I27" s="98">
        <f>J27</f>
        <v>222938.94</v>
      </c>
      <c r="J27" s="98">
        <f>K27+L27+M27</f>
        <v>222938.94</v>
      </c>
      <c r="K27" s="98">
        <v>220624.2035</v>
      </c>
      <c r="L27" s="98">
        <v>736.98613</v>
      </c>
      <c r="M27" s="98">
        <v>1577.75037</v>
      </c>
      <c r="N27" s="80"/>
      <c r="O27" s="87"/>
      <c r="P27" s="87"/>
      <c r="Q27" s="87"/>
      <c r="T27" s="143"/>
      <c r="U27" s="143"/>
      <c r="V27" s="143"/>
      <c r="W27" s="143"/>
      <c r="X27" s="143"/>
    </row>
    <row r="28" spans="1:24" ht="18.75">
      <c r="A28" s="11" t="s">
        <v>36</v>
      </c>
      <c r="B28" s="12" t="s">
        <v>4</v>
      </c>
      <c r="C28" s="12" t="s">
        <v>13</v>
      </c>
      <c r="D28" s="98">
        <f>E28</f>
        <v>132836.16597</v>
      </c>
      <c r="E28" s="98">
        <f>F28+G28+H28</f>
        <v>132836.16597</v>
      </c>
      <c r="F28" s="98">
        <v>123288.3477</v>
      </c>
      <c r="G28" s="98">
        <v>3717.40109</v>
      </c>
      <c r="H28" s="98">
        <v>5830.41718</v>
      </c>
      <c r="I28" s="98">
        <f>J28</f>
        <v>239098.47276</v>
      </c>
      <c r="J28" s="98">
        <f>K28+L28+M28</f>
        <v>239098.47276</v>
      </c>
      <c r="K28" s="98">
        <v>225959.18576</v>
      </c>
      <c r="L28" s="98">
        <v>2265.18629</v>
      </c>
      <c r="M28" s="98">
        <v>10874.10071</v>
      </c>
      <c r="N28" s="80"/>
      <c r="O28" s="87"/>
      <c r="P28" s="87"/>
      <c r="Q28" s="87"/>
      <c r="T28" s="143"/>
      <c r="U28" s="143"/>
      <c r="V28" s="143"/>
      <c r="W28" s="143"/>
      <c r="X28" s="143"/>
    </row>
    <row r="29" spans="1:24" ht="18.75">
      <c r="A29" s="11" t="s">
        <v>116</v>
      </c>
      <c r="B29" s="12" t="s">
        <v>4</v>
      </c>
      <c r="C29" s="12" t="s">
        <v>39</v>
      </c>
      <c r="D29" s="98">
        <f aca="true" t="shared" si="1" ref="D29:I29">D24+D25-D26-D28+D27</f>
        <v>1792269.1828699992</v>
      </c>
      <c r="E29" s="98">
        <f t="shared" si="1"/>
        <v>1792269.1828699992</v>
      </c>
      <c r="F29" s="98">
        <f t="shared" si="1"/>
        <v>1578566.5745899994</v>
      </c>
      <c r="G29" s="98">
        <f t="shared" si="1"/>
        <v>183187.26818</v>
      </c>
      <c r="H29" s="98">
        <f t="shared" si="1"/>
        <v>30515.3401</v>
      </c>
      <c r="I29" s="98">
        <f t="shared" si="1"/>
        <v>33008.4443399999</v>
      </c>
      <c r="J29" s="98">
        <f>J24+J25-J26-J28+J27</f>
        <v>33008.4443399999</v>
      </c>
      <c r="K29" s="98">
        <v>-26494.04533000014</v>
      </c>
      <c r="L29" s="98">
        <v>41124.36879</v>
      </c>
      <c r="M29" s="98">
        <v>18378.120880000002</v>
      </c>
      <c r="N29" s="81" t="s">
        <v>157</v>
      </c>
      <c r="T29" s="143"/>
      <c r="U29" s="143"/>
      <c r="V29" s="143"/>
      <c r="W29" s="143"/>
      <c r="X29" s="143"/>
    </row>
    <row r="30" spans="1:24" ht="18.75">
      <c r="A30" s="11" t="s">
        <v>117</v>
      </c>
      <c r="B30" s="12" t="s">
        <v>4</v>
      </c>
      <c r="C30" s="12" t="s">
        <v>40</v>
      </c>
      <c r="D30" s="98">
        <f>E30</f>
        <v>368497.81508000003</v>
      </c>
      <c r="E30" s="98">
        <f>F30+G30+H30</f>
        <v>368497.81508000003</v>
      </c>
      <c r="F30" s="98">
        <v>325248.71924</v>
      </c>
      <c r="G30" s="98">
        <v>37073.74871</v>
      </c>
      <c r="H30" s="98">
        <v>6175.34713</v>
      </c>
      <c r="I30" s="98">
        <f>J30</f>
        <v>14428.448877999997</v>
      </c>
      <c r="J30" s="98">
        <f>K30+L30+M30</f>
        <v>14428.448877999997</v>
      </c>
      <c r="K30" s="98">
        <v>-9059.426079324625</v>
      </c>
      <c r="L30" s="98">
        <v>16233.338087119126</v>
      </c>
      <c r="M30" s="98">
        <v>7254.536870205497</v>
      </c>
      <c r="N30" s="82"/>
      <c r="T30" s="143"/>
      <c r="U30" s="143"/>
      <c r="V30" s="143"/>
      <c r="W30" s="143"/>
      <c r="X30" s="143"/>
    </row>
    <row r="31" spans="1:24" ht="18.75">
      <c r="A31" s="11" t="s">
        <v>118</v>
      </c>
      <c r="B31" s="12" t="s">
        <v>4</v>
      </c>
      <c r="C31" s="12" t="s">
        <v>88</v>
      </c>
      <c r="D31" s="98">
        <f aca="true" t="shared" si="2" ref="D31:J31">D29-D30</f>
        <v>1423771.367789999</v>
      </c>
      <c r="E31" s="98">
        <f t="shared" si="2"/>
        <v>1423771.367789999</v>
      </c>
      <c r="F31" s="98">
        <f t="shared" si="2"/>
        <v>1253317.8553499994</v>
      </c>
      <c r="G31" s="98">
        <f t="shared" si="2"/>
        <v>146113.51947</v>
      </c>
      <c r="H31" s="98">
        <f t="shared" si="2"/>
        <v>24339.99297</v>
      </c>
      <c r="I31" s="98">
        <f t="shared" si="2"/>
        <v>18579.995461999904</v>
      </c>
      <c r="J31" s="98">
        <f t="shared" si="2"/>
        <v>18579.995461999904</v>
      </c>
      <c r="K31" s="98">
        <v>-17434.619250675514</v>
      </c>
      <c r="L31" s="98">
        <v>24891.030702880875</v>
      </c>
      <c r="M31" s="98">
        <v>11123.584009794506</v>
      </c>
      <c r="N31" s="82"/>
      <c r="T31" s="143"/>
      <c r="U31" s="143"/>
      <c r="V31" s="143"/>
      <c r="W31" s="143"/>
      <c r="X31" s="143"/>
    </row>
    <row r="32" spans="1:24" ht="18.75">
      <c r="A32" s="13" t="s">
        <v>124</v>
      </c>
      <c r="B32" s="12"/>
      <c r="C32" s="12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83"/>
      <c r="T32" s="143"/>
      <c r="U32" s="143"/>
      <c r="V32" s="143"/>
      <c r="W32" s="143"/>
      <c r="X32" s="143"/>
    </row>
    <row r="33" spans="1:24" ht="44.25" customHeight="1">
      <c r="A33" s="11" t="s">
        <v>37</v>
      </c>
      <c r="B33" s="12" t="s">
        <v>4</v>
      </c>
      <c r="C33" s="12" t="s">
        <v>41</v>
      </c>
      <c r="D33" s="98">
        <v>0</v>
      </c>
      <c r="E33" s="98">
        <f>F33+G33+H33</f>
        <v>669.396</v>
      </c>
      <c r="F33" s="98">
        <v>538.80802</v>
      </c>
      <c r="G33" s="98">
        <v>130.38984</v>
      </c>
      <c r="H33" s="98">
        <v>0.19814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82"/>
      <c r="T33" s="143"/>
      <c r="U33" s="143"/>
      <c r="V33" s="143"/>
      <c r="W33" s="143"/>
      <c r="X33" s="143"/>
    </row>
    <row r="34" spans="1:24" ht="18.75">
      <c r="A34" s="11" t="s">
        <v>38</v>
      </c>
      <c r="B34" s="12" t="s">
        <v>4</v>
      </c>
      <c r="C34" s="12" t="s">
        <v>42</v>
      </c>
      <c r="D34" s="98">
        <f>E34</f>
        <v>-52355.92341</v>
      </c>
      <c r="E34" s="98">
        <f>F34+G34+H34</f>
        <v>-52355.92341</v>
      </c>
      <c r="F34" s="98">
        <v>-52123.65399</v>
      </c>
      <c r="G34" s="98">
        <v>4.203420000000001</v>
      </c>
      <c r="H34" s="98">
        <v>-236.47284</v>
      </c>
      <c r="I34" s="98">
        <f>J34</f>
        <v>-97147.29228</v>
      </c>
      <c r="J34" s="98">
        <f>K34+L34+M34</f>
        <v>-97147.29228</v>
      </c>
      <c r="K34" s="98">
        <v>-97147.70132</v>
      </c>
      <c r="L34" s="98">
        <v>0.14756</v>
      </c>
      <c r="M34" s="98">
        <v>0.26148</v>
      </c>
      <c r="N34" s="82"/>
      <c r="T34" s="143"/>
      <c r="U34" s="143"/>
      <c r="V34" s="143"/>
      <c r="W34" s="143"/>
      <c r="X34" s="143"/>
    </row>
    <row r="35" ht="18.75">
      <c r="D35" s="14"/>
    </row>
    <row r="36" ht="18.75" hidden="1">
      <c r="A36" s="15" t="s">
        <v>25</v>
      </c>
    </row>
    <row r="37" spans="1:14" ht="21.75" customHeight="1" hidden="1">
      <c r="A37" s="153" t="s">
        <v>127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ht="21.75" customHeight="1" hidden="1">
      <c r="A38" s="153" t="s">
        <v>128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ht="18.75" hidden="1"/>
    <row r="40" ht="18.75" hidden="1">
      <c r="A40" s="15" t="s">
        <v>121</v>
      </c>
    </row>
    <row r="41" ht="18.75" hidden="1">
      <c r="A41" s="16" t="s">
        <v>122</v>
      </c>
    </row>
    <row r="42" ht="18.75" hidden="1">
      <c r="A42" s="16" t="s">
        <v>137</v>
      </c>
    </row>
    <row r="43" ht="18.75">
      <c r="A43" s="4" t="s">
        <v>161</v>
      </c>
    </row>
    <row r="44" ht="18.75">
      <c r="A44" s="4" t="s">
        <v>171</v>
      </c>
    </row>
    <row r="45" ht="18.75">
      <c r="A45" s="4" t="s">
        <v>167</v>
      </c>
    </row>
    <row r="46" spans="11:12" ht="18.75">
      <c r="K46" s="8"/>
      <c r="L46" s="8"/>
    </row>
    <row r="47" spans="1:12" ht="18.75" customHeight="1">
      <c r="A47" s="133"/>
      <c r="C47" s="152"/>
      <c r="D47" s="152"/>
      <c r="E47" s="35"/>
      <c r="K47" s="8"/>
      <c r="L47" s="8"/>
    </row>
    <row r="48" spans="1:15" ht="18.75">
      <c r="A48" s="133"/>
      <c r="C48" s="135"/>
      <c r="D48" s="135"/>
      <c r="K48" s="8"/>
      <c r="L48" s="8"/>
      <c r="M48" s="132"/>
      <c r="N48" s="35"/>
      <c r="O48" s="132"/>
    </row>
    <row r="49" spans="1:15" ht="26.25" customHeight="1">
      <c r="A49" s="133"/>
      <c r="C49" s="135"/>
      <c r="D49" s="135"/>
      <c r="K49" s="134"/>
      <c r="L49" s="134"/>
      <c r="M49" s="157"/>
      <c r="N49" s="158"/>
      <c r="O49" s="157"/>
    </row>
    <row r="50" spans="1:12" ht="18.75">
      <c r="A50" s="133"/>
      <c r="C50" s="152"/>
      <c r="D50" s="152"/>
      <c r="K50" s="8"/>
      <c r="L50" s="8"/>
    </row>
    <row r="51" spans="11:14" ht="18.75">
      <c r="K51" s="29" t="s">
        <v>159</v>
      </c>
      <c r="L51" s="29" t="s">
        <v>158</v>
      </c>
      <c r="N51" s="29"/>
    </row>
    <row r="55" ht="18.75">
      <c r="A55" s="4"/>
    </row>
    <row r="56" ht="18.75">
      <c r="A56" s="4"/>
    </row>
    <row r="57" ht="18.75">
      <c r="A57" s="4"/>
    </row>
    <row r="58" ht="18.75">
      <c r="A58" s="4"/>
    </row>
    <row r="59" ht="18.75">
      <c r="A59" s="4"/>
    </row>
    <row r="60" ht="18.75">
      <c r="A60" s="4"/>
    </row>
    <row r="61" ht="18.75">
      <c r="A61" s="4"/>
    </row>
    <row r="62" ht="18.75">
      <c r="A62" s="4"/>
    </row>
    <row r="63" ht="18.75">
      <c r="A63" s="4"/>
    </row>
    <row r="64" ht="18.75">
      <c r="A64" s="4"/>
    </row>
    <row r="65" ht="18.75">
      <c r="A65" s="4"/>
    </row>
    <row r="66" ht="18.75">
      <c r="A66" s="4"/>
    </row>
    <row r="67" ht="18.75">
      <c r="A67" s="4"/>
    </row>
    <row r="68" ht="18.75">
      <c r="A68" s="4"/>
    </row>
    <row r="69" ht="18.75">
      <c r="A69" s="4"/>
    </row>
    <row r="70" ht="18.75">
      <c r="A70" s="4"/>
    </row>
  </sheetData>
  <sheetProtection/>
  <mergeCells count="23">
    <mergeCell ref="C47:D47"/>
    <mergeCell ref="A16:A17"/>
    <mergeCell ref="B11:F11"/>
    <mergeCell ref="F16:H16"/>
    <mergeCell ref="C16:C17"/>
    <mergeCell ref="E16:E17"/>
    <mergeCell ref="B12:F12"/>
    <mergeCell ref="K16:M16"/>
    <mergeCell ref="N16:N17"/>
    <mergeCell ref="B13:F13"/>
    <mergeCell ref="B14:F14"/>
    <mergeCell ref="J16:J17"/>
    <mergeCell ref="D16:D17"/>
    <mergeCell ref="C50:D50"/>
    <mergeCell ref="B6:N6"/>
    <mergeCell ref="B8:N8"/>
    <mergeCell ref="B7:N7"/>
    <mergeCell ref="B10:F10"/>
    <mergeCell ref="I16:I17"/>
    <mergeCell ref="B16:B17"/>
    <mergeCell ref="M49:O49"/>
    <mergeCell ref="A37:N37"/>
    <mergeCell ref="A38:N38"/>
  </mergeCells>
  <printOptions horizontalCentered="1"/>
  <pageMargins left="0.2362204724409449" right="0.1968503937007874" top="0.1968503937007874" bottom="0.1968503937007874" header="0.31496062992125984" footer="0"/>
  <pageSetup fitToHeight="0" horizontalDpi="600" verticalDpi="600" orientation="landscape" paperSize="9" scale="4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99"/>
  <sheetViews>
    <sheetView showGridLines="0" tabSelected="1" view="pageBreakPreview" zoomScale="41" zoomScaleNormal="41" zoomScaleSheetLayoutView="41" zoomScalePageLayoutView="0" workbookViewId="0" topLeftCell="A79">
      <selection activeCell="A117" sqref="A117"/>
    </sheetView>
  </sheetViews>
  <sheetFormatPr defaultColWidth="9.140625" defaultRowHeight="12.75"/>
  <cols>
    <col min="1" max="1" width="115.57421875" style="27" customWidth="1"/>
    <col min="2" max="2" width="17.57421875" style="27" customWidth="1"/>
    <col min="3" max="3" width="18.140625" style="27" customWidth="1"/>
    <col min="4" max="4" width="28.8515625" style="27" customWidth="1"/>
    <col min="5" max="6" width="27.7109375" style="27" customWidth="1"/>
    <col min="7" max="7" width="23.7109375" style="27" customWidth="1"/>
    <col min="8" max="8" width="28.28125" style="27" customWidth="1"/>
    <col min="9" max="9" width="23.28125" style="27" customWidth="1"/>
    <col min="10" max="10" width="26.8515625" style="27" customWidth="1"/>
    <col min="11" max="11" width="22.28125" style="27" customWidth="1"/>
    <col min="12" max="12" width="24.140625" style="27" customWidth="1"/>
    <col min="13" max="13" width="21.00390625" style="27" customWidth="1"/>
    <col min="14" max="14" width="22.421875" style="27" customWidth="1"/>
    <col min="15" max="15" width="22.7109375" style="27" customWidth="1"/>
    <col min="16" max="16" width="39.421875" style="27" customWidth="1"/>
    <col min="17" max="27" width="25.7109375" style="77" customWidth="1"/>
    <col min="28" max="28" width="19.28125" style="18" customWidth="1"/>
    <col min="29" max="16384" width="9.140625" style="18" customWidth="1"/>
  </cols>
  <sheetData>
    <row r="1" spans="1:27" s="17" customFormat="1" ht="2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17" customFormat="1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4" t="s">
        <v>136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s="17" customFormat="1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s="19" customFormat="1" ht="60" customHeight="1">
      <c r="A4" s="126" t="s">
        <v>107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s="17" customFormat="1" ht="2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s="17" customFormat="1" ht="26.25" customHeight="1">
      <c r="A6" s="30" t="s">
        <v>0</v>
      </c>
      <c r="B6" s="168" t="s">
        <v>43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s="17" customFormat="1" ht="26.25" customHeight="1">
      <c r="A7" s="30" t="s">
        <v>1</v>
      </c>
      <c r="B7" s="168" t="s">
        <v>14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s="17" customFormat="1" ht="26.25" customHeight="1">
      <c r="A8" s="30" t="s">
        <v>16</v>
      </c>
      <c r="B8" s="168" t="s">
        <v>47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17" customFormat="1" ht="26.25">
      <c r="A9" s="3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17" customFormat="1" ht="26.25">
      <c r="A10" s="30" t="s">
        <v>17</v>
      </c>
      <c r="B10" s="171" t="s">
        <v>170</v>
      </c>
      <c r="C10" s="171"/>
      <c r="D10" s="171"/>
      <c r="E10" s="171"/>
      <c r="F10" s="171"/>
      <c r="G10" s="90"/>
      <c r="H10" s="24"/>
      <c r="I10" s="24"/>
      <c r="J10" s="31"/>
      <c r="K10" s="31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s="17" customFormat="1" ht="26.25">
      <c r="A11" s="30" t="s">
        <v>18</v>
      </c>
      <c r="B11" s="172">
        <v>3459076049</v>
      </c>
      <c r="C11" s="172"/>
      <c r="D11" s="172"/>
      <c r="E11" s="172"/>
      <c r="F11" s="172"/>
      <c r="G11" s="24"/>
      <c r="H11" s="24"/>
      <c r="I11" s="39"/>
      <c r="J11" s="31"/>
      <c r="K11" s="31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17" customFormat="1" ht="26.25">
      <c r="A12" s="30" t="s">
        <v>19</v>
      </c>
      <c r="B12" s="172" t="s">
        <v>155</v>
      </c>
      <c r="C12" s="172"/>
      <c r="D12" s="172"/>
      <c r="E12" s="172"/>
      <c r="F12" s="172"/>
      <c r="G12" s="24"/>
      <c r="H12" s="24"/>
      <c r="I12" s="39"/>
      <c r="J12" s="31"/>
      <c r="K12" s="31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17" customFormat="1" ht="26.25">
      <c r="A13" s="30" t="s">
        <v>119</v>
      </c>
      <c r="B13" s="172" t="s">
        <v>156</v>
      </c>
      <c r="C13" s="172"/>
      <c r="D13" s="172"/>
      <c r="E13" s="172"/>
      <c r="F13" s="172"/>
      <c r="G13" s="89"/>
      <c r="H13" s="89"/>
      <c r="I13" s="89"/>
      <c r="J13" s="65"/>
      <c r="K13" s="30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17" customFormat="1" ht="26.25">
      <c r="A14" s="30" t="s">
        <v>20</v>
      </c>
      <c r="B14" s="172" t="s">
        <v>173</v>
      </c>
      <c r="C14" s="172"/>
      <c r="D14" s="172"/>
      <c r="E14" s="172"/>
      <c r="F14" s="172"/>
      <c r="G14" s="32"/>
      <c r="H14" s="32"/>
      <c r="I14" s="32"/>
      <c r="J14" s="32"/>
      <c r="K14" s="66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17" customFormat="1" ht="60" customHeight="1">
      <c r="A15" s="164" t="s">
        <v>2</v>
      </c>
      <c r="B15" s="164" t="s">
        <v>3</v>
      </c>
      <c r="C15" s="164" t="s">
        <v>15</v>
      </c>
      <c r="D15" s="164" t="s">
        <v>27</v>
      </c>
      <c r="E15" s="164" t="s">
        <v>166</v>
      </c>
      <c r="F15" s="173" t="s">
        <v>162</v>
      </c>
      <c r="G15" s="174"/>
      <c r="H15" s="174"/>
      <c r="I15" s="175"/>
      <c r="J15" s="164" t="s">
        <v>28</v>
      </c>
      <c r="K15" s="164" t="s">
        <v>81</v>
      </c>
      <c r="L15" s="173" t="s">
        <v>163</v>
      </c>
      <c r="M15" s="174"/>
      <c r="N15" s="174"/>
      <c r="O15" s="175"/>
      <c r="P15" s="176" t="s">
        <v>105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17" customFormat="1" ht="162" customHeight="1">
      <c r="A16" s="165"/>
      <c r="B16" s="165"/>
      <c r="C16" s="165"/>
      <c r="D16" s="165"/>
      <c r="E16" s="165"/>
      <c r="F16" s="25" t="s">
        <v>21</v>
      </c>
      <c r="G16" s="25" t="s">
        <v>22</v>
      </c>
      <c r="H16" s="25" t="s">
        <v>76</v>
      </c>
      <c r="I16" s="25" t="s">
        <v>23</v>
      </c>
      <c r="J16" s="165"/>
      <c r="K16" s="165"/>
      <c r="L16" s="25" t="s">
        <v>21</v>
      </c>
      <c r="M16" s="25" t="s">
        <v>22</v>
      </c>
      <c r="N16" s="25" t="s">
        <v>76</v>
      </c>
      <c r="O16" s="25" t="s">
        <v>23</v>
      </c>
      <c r="P16" s="17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24" s="105" customFormat="1" ht="62.25" customHeight="1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 t="s">
        <v>84</v>
      </c>
      <c r="I17" s="101">
        <v>9</v>
      </c>
      <c r="J17" s="101">
        <v>10</v>
      </c>
      <c r="K17" s="101">
        <v>11</v>
      </c>
      <c r="L17" s="101">
        <v>12</v>
      </c>
      <c r="M17" s="101">
        <v>13</v>
      </c>
      <c r="N17" s="101" t="s">
        <v>93</v>
      </c>
      <c r="O17" s="101">
        <v>15</v>
      </c>
      <c r="P17" s="102">
        <v>16</v>
      </c>
      <c r="Q17" s="178"/>
      <c r="R17" s="178"/>
      <c r="S17" s="180"/>
      <c r="T17" s="180"/>
      <c r="U17" s="142"/>
      <c r="V17" s="142"/>
      <c r="W17" s="103"/>
      <c r="X17" s="103"/>
      <c r="Y17" s="103"/>
      <c r="Z17" s="103"/>
      <c r="AA17" s="103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</row>
    <row r="18" spans="1:224" s="43" customFormat="1" ht="102" customHeight="1">
      <c r="A18" s="42" t="s">
        <v>98</v>
      </c>
      <c r="B18" s="42" t="s">
        <v>4</v>
      </c>
      <c r="C18" s="42" t="s">
        <v>13</v>
      </c>
      <c r="D18" s="95">
        <f>D19+D27+D33+D41+D42+D43+D46+D47+D48</f>
        <v>4886898.661837148</v>
      </c>
      <c r="E18" s="53">
        <f>E19+E27+E33+E41+E42+E43+E46+E47+E48</f>
        <v>4886898.661837148</v>
      </c>
      <c r="F18" s="53">
        <f>F19+F27+F33+F41+F42+F43+F46+F47+F48</f>
        <v>4842974.920237148</v>
      </c>
      <c r="G18" s="53">
        <f aca="true" t="shared" si="0" ref="G18:N18">G19+G27+G33+G41+G42+G43+G46+G47+G48</f>
        <v>27507.36217</v>
      </c>
      <c r="H18" s="53">
        <f t="shared" si="0"/>
        <v>4870482.282407148</v>
      </c>
      <c r="I18" s="53">
        <f>I19+I27+I33+I41+I42+I43+I46+I47+I48</f>
        <v>16416.37943</v>
      </c>
      <c r="J18" s="95">
        <f t="shared" si="0"/>
        <v>4402142.281928609</v>
      </c>
      <c r="K18" s="53">
        <f t="shared" si="0"/>
        <v>4402142.281928609</v>
      </c>
      <c r="L18" s="53">
        <f>L19+L27+L33+L41+L42+L43+L46+L47+L48</f>
        <v>4364838.467278609</v>
      </c>
      <c r="M18" s="53">
        <f>M19+M27+M33+M41+M42+M43+M46+M47+M48</f>
        <v>21180.75753</v>
      </c>
      <c r="N18" s="53">
        <f t="shared" si="0"/>
        <v>4386019.22480861</v>
      </c>
      <c r="O18" s="53">
        <f>O19+O27+O33+O41+O42+O43+O46+O47+O48</f>
        <v>16123.05712</v>
      </c>
      <c r="P18" s="62"/>
      <c r="Q18" s="122"/>
      <c r="R18" s="122"/>
      <c r="S18" s="122"/>
      <c r="T18" s="122"/>
      <c r="U18" s="122"/>
      <c r="V18" s="122"/>
      <c r="W18" s="144"/>
      <c r="X18" s="144"/>
      <c r="Y18" s="144"/>
      <c r="Z18" s="144"/>
      <c r="AA18" s="144"/>
      <c r="AB18" s="145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</row>
    <row r="19" spans="1:224" s="43" customFormat="1" ht="45.75" customHeight="1">
      <c r="A19" s="42" t="s">
        <v>110</v>
      </c>
      <c r="B19" s="42" t="s">
        <v>4</v>
      </c>
      <c r="C19" s="42" t="s">
        <v>39</v>
      </c>
      <c r="D19" s="95">
        <f>D20+D21+D26</f>
        <v>1231303.8585671477</v>
      </c>
      <c r="E19" s="53">
        <f>E20+E21+E26</f>
        <v>1231303.8585671477</v>
      </c>
      <c r="F19" s="53">
        <f>F20+F21+F26</f>
        <v>1227217.5163071477</v>
      </c>
      <c r="G19" s="53">
        <f>G20+G21+G26</f>
        <v>232.30531</v>
      </c>
      <c r="H19" s="53">
        <f aca="true" t="shared" si="1" ref="H19:H29">F19+G19</f>
        <v>1227449.8216171477</v>
      </c>
      <c r="I19" s="53">
        <f>I20+I21+I26</f>
        <v>3854.0369499999993</v>
      </c>
      <c r="J19" s="95">
        <f>J20+J21+J26</f>
        <v>1135207.0614386096</v>
      </c>
      <c r="K19" s="53">
        <f>K20+K21+K26</f>
        <v>1135207.0614386096</v>
      </c>
      <c r="L19" s="53">
        <f>L20+L21+L26</f>
        <v>1132249.7140886097</v>
      </c>
      <c r="M19" s="53">
        <f>M20+M21+M26</f>
        <v>59.91064</v>
      </c>
      <c r="N19" s="53">
        <f aca="true" t="shared" si="2" ref="N19:N29">L19+M19</f>
        <v>1132309.6247286096</v>
      </c>
      <c r="O19" s="53">
        <f>O20+O21+O26</f>
        <v>2897.4367100000004</v>
      </c>
      <c r="P19" s="62"/>
      <c r="Q19" s="63"/>
      <c r="R19" s="122"/>
      <c r="S19" s="63"/>
      <c r="T19" s="63"/>
      <c r="U19" s="63"/>
      <c r="V19" s="63"/>
      <c r="W19" s="146"/>
      <c r="X19" s="146"/>
      <c r="Y19" s="146"/>
      <c r="Z19" s="146"/>
      <c r="AA19" s="146"/>
      <c r="AB19" s="145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</row>
    <row r="20" spans="1:224" s="43" customFormat="1" ht="36" customHeight="1">
      <c r="A20" s="42" t="s">
        <v>109</v>
      </c>
      <c r="B20" s="42" t="s">
        <v>4</v>
      </c>
      <c r="C20" s="42" t="s">
        <v>85</v>
      </c>
      <c r="D20" s="53">
        <f>E20</f>
        <v>89418.41587999999</v>
      </c>
      <c r="E20" s="53">
        <f>F20+G20+I20</f>
        <v>89418.41587999999</v>
      </c>
      <c r="F20" s="91">
        <v>85332.25511999999</v>
      </c>
      <c r="G20" s="53">
        <v>232.17586</v>
      </c>
      <c r="H20" s="53">
        <f t="shared" si="1"/>
        <v>85564.43097999999</v>
      </c>
      <c r="I20" s="53">
        <v>3853.9848999999995</v>
      </c>
      <c r="J20" s="53">
        <f>K20</f>
        <v>80882.94816999999</v>
      </c>
      <c r="K20" s="53">
        <f>L20+M20+O20</f>
        <v>80882.94816999999</v>
      </c>
      <c r="L20" s="91">
        <v>77926.37123999998</v>
      </c>
      <c r="M20" s="53">
        <v>59.446020000000004</v>
      </c>
      <c r="N20" s="53">
        <f t="shared" si="2"/>
        <v>77985.81725999998</v>
      </c>
      <c r="O20" s="91">
        <v>2897.1309100000003</v>
      </c>
      <c r="P20" s="62"/>
      <c r="Q20" s="63"/>
      <c r="R20" s="122"/>
      <c r="S20" s="63"/>
      <c r="T20" s="63"/>
      <c r="U20" s="63"/>
      <c r="V20" s="63"/>
      <c r="W20" s="146"/>
      <c r="X20" s="146"/>
      <c r="Y20" s="146"/>
      <c r="Z20" s="146"/>
      <c r="AA20" s="146"/>
      <c r="AB20" s="145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</row>
    <row r="21" spans="1:224" s="45" customFormat="1" ht="78.75" customHeight="1">
      <c r="A21" s="42" t="s">
        <v>144</v>
      </c>
      <c r="B21" s="44" t="s">
        <v>4</v>
      </c>
      <c r="C21" s="42" t="s">
        <v>86</v>
      </c>
      <c r="D21" s="53">
        <f>D22+D23+D24+D25</f>
        <v>1139048.9825571477</v>
      </c>
      <c r="E21" s="53">
        <f aca="true" t="shared" si="3" ref="E21:E32">F21+G21+I21</f>
        <v>1139048.9825571477</v>
      </c>
      <c r="F21" s="91">
        <f>F22+F23+F24+F25</f>
        <v>1139048.9825571477</v>
      </c>
      <c r="G21" s="53">
        <f>G22+G23+G24+G25</f>
        <v>0</v>
      </c>
      <c r="H21" s="53">
        <f>F21+G21</f>
        <v>1139048.9825571477</v>
      </c>
      <c r="I21" s="53">
        <v>0</v>
      </c>
      <c r="J21" s="53">
        <f>J22+J23+J24+J25</f>
        <v>1051375.5455186097</v>
      </c>
      <c r="K21" s="53">
        <f aca="true" t="shared" si="4" ref="K21:K29">L21+M21+O21</f>
        <v>1051375.5455186097</v>
      </c>
      <c r="L21" s="53">
        <f>L22+L23+L24+L25</f>
        <v>1051375.5455186097</v>
      </c>
      <c r="M21" s="53">
        <f>M22+M23+M24+M25</f>
        <v>0</v>
      </c>
      <c r="N21" s="53">
        <f t="shared" si="2"/>
        <v>1051375.5455186097</v>
      </c>
      <c r="O21" s="53">
        <v>0</v>
      </c>
      <c r="P21" s="69"/>
      <c r="Q21" s="75"/>
      <c r="R21" s="122"/>
      <c r="S21" s="75"/>
      <c r="T21" s="75"/>
      <c r="U21" s="75"/>
      <c r="V21" s="75"/>
      <c r="W21" s="147"/>
      <c r="X21" s="147"/>
      <c r="Y21" s="147"/>
      <c r="Z21" s="147"/>
      <c r="AA21" s="147"/>
      <c r="AB21" s="148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</row>
    <row r="22" spans="1:224" s="45" customFormat="1" ht="24.75" customHeight="1">
      <c r="A22" s="42" t="s">
        <v>153</v>
      </c>
      <c r="B22" s="44" t="s">
        <v>4</v>
      </c>
      <c r="C22" s="42"/>
      <c r="D22" s="53">
        <f>F22+G22+I22</f>
        <v>0</v>
      </c>
      <c r="E22" s="53">
        <f t="shared" si="3"/>
        <v>0</v>
      </c>
      <c r="F22" s="53"/>
      <c r="G22" s="53">
        <v>0</v>
      </c>
      <c r="H22" s="53">
        <f t="shared" si="1"/>
        <v>0</v>
      </c>
      <c r="I22" s="53">
        <v>0</v>
      </c>
      <c r="J22" s="53">
        <f>L22+M22+O22</f>
        <v>0</v>
      </c>
      <c r="K22" s="53">
        <f t="shared" si="4"/>
        <v>0</v>
      </c>
      <c r="L22" s="53">
        <v>0</v>
      </c>
      <c r="M22" s="53">
        <v>0</v>
      </c>
      <c r="N22" s="53">
        <f t="shared" si="2"/>
        <v>0</v>
      </c>
      <c r="O22" s="53">
        <v>0</v>
      </c>
      <c r="P22" s="62"/>
      <c r="Q22" s="63"/>
      <c r="R22" s="122"/>
      <c r="S22" s="63"/>
      <c r="T22" s="63"/>
      <c r="U22" s="63"/>
      <c r="V22" s="63"/>
      <c r="W22" s="146"/>
      <c r="X22" s="146"/>
      <c r="Y22" s="146"/>
      <c r="Z22" s="146"/>
      <c r="AA22" s="146"/>
      <c r="AB22" s="148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</row>
    <row r="23" spans="1:224" s="45" customFormat="1" ht="24.75" customHeight="1">
      <c r="A23" s="42" t="s">
        <v>145</v>
      </c>
      <c r="B23" s="44" t="s">
        <v>4</v>
      </c>
      <c r="C23" s="42"/>
      <c r="D23" s="53">
        <f>F23+G23+I23</f>
        <v>0</v>
      </c>
      <c r="E23" s="53">
        <f t="shared" si="3"/>
        <v>0</v>
      </c>
      <c r="F23" s="53">
        <v>0</v>
      </c>
      <c r="G23" s="53">
        <v>0</v>
      </c>
      <c r="H23" s="53">
        <f t="shared" si="1"/>
        <v>0</v>
      </c>
      <c r="I23" s="53">
        <v>0</v>
      </c>
      <c r="J23" s="53">
        <f>L23+M23+O23</f>
        <v>0</v>
      </c>
      <c r="K23" s="53">
        <f t="shared" si="4"/>
        <v>0</v>
      </c>
      <c r="L23" s="53">
        <v>0</v>
      </c>
      <c r="M23" s="53">
        <v>0</v>
      </c>
      <c r="N23" s="53">
        <f t="shared" si="2"/>
        <v>0</v>
      </c>
      <c r="O23" s="53">
        <v>0</v>
      </c>
      <c r="P23" s="62"/>
      <c r="Q23" s="63"/>
      <c r="R23" s="122"/>
      <c r="S23" s="63"/>
      <c r="T23" s="63"/>
      <c r="U23" s="63"/>
      <c r="V23" s="63"/>
      <c r="W23" s="146"/>
      <c r="X23" s="146"/>
      <c r="Y23" s="146"/>
      <c r="Z23" s="146"/>
      <c r="AA23" s="146"/>
      <c r="AB23" s="148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</row>
    <row r="24" spans="1:224" s="45" customFormat="1" ht="24.75" customHeight="1">
      <c r="A24" s="42" t="s">
        <v>146</v>
      </c>
      <c r="B24" s="44" t="s">
        <v>4</v>
      </c>
      <c r="C24" s="42"/>
      <c r="D24" s="53">
        <f>F24+G24+I24</f>
        <v>627030.6894136764</v>
      </c>
      <c r="E24" s="53">
        <f t="shared" si="3"/>
        <v>627030.6894136764</v>
      </c>
      <c r="F24" s="53">
        <v>627030.6894136764</v>
      </c>
      <c r="G24" s="53">
        <v>0</v>
      </c>
      <c r="H24" s="53">
        <f t="shared" si="1"/>
        <v>627030.6894136764</v>
      </c>
      <c r="I24" s="53">
        <v>0</v>
      </c>
      <c r="J24" s="53">
        <f>L24+M24+O24</f>
        <v>579688.6616816296</v>
      </c>
      <c r="K24" s="53">
        <f t="shared" si="4"/>
        <v>579688.6616816296</v>
      </c>
      <c r="L24" s="91">
        <v>579688.6616816296</v>
      </c>
      <c r="M24" s="53">
        <v>0</v>
      </c>
      <c r="N24" s="53">
        <f t="shared" si="2"/>
        <v>579688.6616816296</v>
      </c>
      <c r="O24" s="53">
        <v>0</v>
      </c>
      <c r="P24" s="62"/>
      <c r="Q24" s="121"/>
      <c r="R24" s="122"/>
      <c r="S24" s="121"/>
      <c r="T24" s="121"/>
      <c r="U24" s="121"/>
      <c r="V24" s="121"/>
      <c r="W24" s="146"/>
      <c r="X24" s="146"/>
      <c r="Y24" s="146"/>
      <c r="Z24" s="146"/>
      <c r="AA24" s="146"/>
      <c r="AB24" s="148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</row>
    <row r="25" spans="1:224" s="45" customFormat="1" ht="24.75" customHeight="1">
      <c r="A25" s="42" t="s">
        <v>147</v>
      </c>
      <c r="B25" s="44" t="s">
        <v>4</v>
      </c>
      <c r="C25" s="42"/>
      <c r="D25" s="53">
        <f>F25+G25+I25</f>
        <v>512018.2931434714</v>
      </c>
      <c r="E25" s="53">
        <f t="shared" si="3"/>
        <v>512018.2931434714</v>
      </c>
      <c r="F25" s="53">
        <v>512018.2931434714</v>
      </c>
      <c r="G25" s="53">
        <v>0</v>
      </c>
      <c r="H25" s="53">
        <f t="shared" si="1"/>
        <v>512018.2931434714</v>
      </c>
      <c r="I25" s="53">
        <v>0</v>
      </c>
      <c r="J25" s="53">
        <f>L25+M25+O25</f>
        <v>471686.88383698015</v>
      </c>
      <c r="K25" s="53">
        <f t="shared" si="4"/>
        <v>471686.88383698015</v>
      </c>
      <c r="L25" s="91">
        <v>471686.88383698015</v>
      </c>
      <c r="M25" s="53">
        <v>0</v>
      </c>
      <c r="N25" s="53">
        <f t="shared" si="2"/>
        <v>471686.88383698015</v>
      </c>
      <c r="O25" s="53">
        <v>0</v>
      </c>
      <c r="P25" s="62"/>
      <c r="Q25" s="63"/>
      <c r="R25" s="122"/>
      <c r="S25" s="63"/>
      <c r="T25" s="63"/>
      <c r="U25" s="63"/>
      <c r="V25" s="63"/>
      <c r="W25" s="146"/>
      <c r="X25" s="146"/>
      <c r="Y25" s="146"/>
      <c r="Z25" s="146"/>
      <c r="AA25" s="146"/>
      <c r="AB25" s="148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</row>
    <row r="26" spans="1:224" s="45" customFormat="1" ht="50.25" customHeight="1">
      <c r="A26" s="42" t="s">
        <v>55</v>
      </c>
      <c r="B26" s="42" t="s">
        <v>4</v>
      </c>
      <c r="C26" s="42" t="s">
        <v>87</v>
      </c>
      <c r="D26" s="53">
        <f>F26+G26+I26</f>
        <v>2836.4601299999995</v>
      </c>
      <c r="E26" s="53">
        <f>F26+G26+I26</f>
        <v>2836.4601299999995</v>
      </c>
      <c r="F26" s="106">
        <v>2836.27863</v>
      </c>
      <c r="G26" s="53">
        <v>0.12945</v>
      </c>
      <c r="H26" s="53">
        <f t="shared" si="1"/>
        <v>2836.4080799999997</v>
      </c>
      <c r="I26" s="53">
        <v>0.05205</v>
      </c>
      <c r="J26" s="53">
        <f>L26+M26+O26</f>
        <v>2948.56775</v>
      </c>
      <c r="K26" s="53">
        <f t="shared" si="4"/>
        <v>2948.56775</v>
      </c>
      <c r="L26" s="107">
        <v>2947.79733</v>
      </c>
      <c r="M26" s="91">
        <v>0.46462</v>
      </c>
      <c r="N26" s="53">
        <f t="shared" si="2"/>
        <v>2948.26195</v>
      </c>
      <c r="O26" s="91">
        <v>0.3058</v>
      </c>
      <c r="P26" s="62"/>
      <c r="Q26" s="63"/>
      <c r="R26" s="122"/>
      <c r="S26" s="63"/>
      <c r="T26" s="63"/>
      <c r="U26" s="63"/>
      <c r="V26" s="63"/>
      <c r="W26" s="146"/>
      <c r="X26" s="146"/>
      <c r="Y26" s="146"/>
      <c r="Z26" s="146"/>
      <c r="AA26" s="146"/>
      <c r="AB26" s="148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</row>
    <row r="27" spans="1:224" s="45" customFormat="1" ht="67.5" customHeight="1">
      <c r="A27" s="42" t="s">
        <v>99</v>
      </c>
      <c r="B27" s="42" t="s">
        <v>4</v>
      </c>
      <c r="C27" s="42" t="s">
        <v>40</v>
      </c>
      <c r="D27" s="95">
        <f>D28+D29+D31+D32</f>
        <v>2753425.1739499997</v>
      </c>
      <c r="E27" s="53">
        <f>F27+G27+I27</f>
        <v>2753425.1739499997</v>
      </c>
      <c r="F27" s="53">
        <f>F28+F29+F31+F32</f>
        <v>2753362.21276</v>
      </c>
      <c r="G27" s="53">
        <f>G28+G29+G31+G32</f>
        <v>50.74832000000001</v>
      </c>
      <c r="H27" s="53">
        <f t="shared" si="1"/>
        <v>2753412.96108</v>
      </c>
      <c r="I27" s="53">
        <f>I28+I29+I31+I32</f>
        <v>12.212869999999999</v>
      </c>
      <c r="J27" s="53">
        <f>J28+J29+J31+J32</f>
        <v>2270444.2806800003</v>
      </c>
      <c r="K27" s="53">
        <f t="shared" si="4"/>
        <v>2270444.28068</v>
      </c>
      <c r="L27" s="53">
        <f>L28+L29+L31+L32</f>
        <v>2270368.70712</v>
      </c>
      <c r="M27" s="53">
        <f>M28+M29+M31+M32</f>
        <v>54.831590000000006</v>
      </c>
      <c r="N27" s="53">
        <f t="shared" si="2"/>
        <v>2270423.53871</v>
      </c>
      <c r="O27" s="53">
        <f>O28+O29+O31+O32</f>
        <v>20.741970000000002</v>
      </c>
      <c r="P27" s="62"/>
      <c r="Q27" s="63"/>
      <c r="R27" s="122"/>
      <c r="S27" s="63"/>
      <c r="T27" s="63"/>
      <c r="U27" s="63"/>
      <c r="V27" s="63"/>
      <c r="W27" s="146"/>
      <c r="X27" s="146"/>
      <c r="Y27" s="146"/>
      <c r="Z27" s="146"/>
      <c r="AA27" s="146"/>
      <c r="AB27" s="148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</row>
    <row r="28" spans="1:224" s="45" customFormat="1" ht="33.75" customHeight="1">
      <c r="A28" s="42" t="s">
        <v>46</v>
      </c>
      <c r="B28" s="42" t="s">
        <v>4</v>
      </c>
      <c r="C28" s="42" t="s">
        <v>94</v>
      </c>
      <c r="D28" s="53">
        <f>F28+G28+I28</f>
        <v>2207.49067</v>
      </c>
      <c r="E28" s="53">
        <f t="shared" si="3"/>
        <v>2207.49067</v>
      </c>
      <c r="F28" s="53">
        <v>2149.45717</v>
      </c>
      <c r="G28" s="53">
        <v>48.01238000000001</v>
      </c>
      <c r="H28" s="53">
        <f t="shared" si="1"/>
        <v>2197.4695500000003</v>
      </c>
      <c r="I28" s="53">
        <v>10.02112</v>
      </c>
      <c r="J28" s="53">
        <f>L28+M28+O28</f>
        <v>2912.9086300000004</v>
      </c>
      <c r="K28" s="53">
        <f t="shared" si="4"/>
        <v>2912.9086300000004</v>
      </c>
      <c r="L28" s="53">
        <v>2872.11252</v>
      </c>
      <c r="M28" s="53">
        <v>32.34722</v>
      </c>
      <c r="N28" s="53">
        <f t="shared" si="2"/>
        <v>2904.4597400000002</v>
      </c>
      <c r="O28" s="53">
        <v>8.44889</v>
      </c>
      <c r="P28" s="62"/>
      <c r="Q28" s="63"/>
      <c r="R28" s="122"/>
      <c r="S28" s="63"/>
      <c r="T28" s="63"/>
      <c r="U28" s="63"/>
      <c r="V28" s="63"/>
      <c r="W28" s="146"/>
      <c r="X28" s="146"/>
      <c r="Y28" s="146"/>
      <c r="Z28" s="146"/>
      <c r="AA28" s="146"/>
      <c r="AB28" s="148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</row>
    <row r="29" spans="1:224" s="45" customFormat="1" ht="38.25" customHeight="1">
      <c r="A29" s="42" t="s">
        <v>51</v>
      </c>
      <c r="B29" s="42" t="s">
        <v>4</v>
      </c>
      <c r="C29" s="42" t="s">
        <v>95</v>
      </c>
      <c r="D29" s="53">
        <f>F29+G29+I29</f>
        <v>111466.20965</v>
      </c>
      <c r="E29" s="53">
        <f t="shared" si="3"/>
        <v>111466.20965</v>
      </c>
      <c r="F29" s="91">
        <v>111466.20965</v>
      </c>
      <c r="G29" s="53">
        <v>0</v>
      </c>
      <c r="H29" s="53">
        <f t="shared" si="1"/>
        <v>111466.20965</v>
      </c>
      <c r="I29" s="53">
        <v>0</v>
      </c>
      <c r="J29" s="53">
        <f>L29+M29+O29</f>
        <v>75577.76699999999</v>
      </c>
      <c r="K29" s="53">
        <f t="shared" si="4"/>
        <v>75577.76699999999</v>
      </c>
      <c r="L29" s="53">
        <v>75577.76699999999</v>
      </c>
      <c r="M29" s="53">
        <v>0</v>
      </c>
      <c r="N29" s="53">
        <f t="shared" si="2"/>
        <v>75577.76699999999</v>
      </c>
      <c r="O29" s="53">
        <v>0</v>
      </c>
      <c r="P29" s="62"/>
      <c r="Q29" s="63"/>
      <c r="R29" s="122"/>
      <c r="S29" s="63"/>
      <c r="T29" s="63"/>
      <c r="U29" s="63"/>
      <c r="V29" s="63"/>
      <c r="W29" s="146"/>
      <c r="X29" s="146"/>
      <c r="Y29" s="146"/>
      <c r="Z29" s="146"/>
      <c r="AA29" s="146"/>
      <c r="AB29" s="148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</row>
    <row r="30" spans="1:224" s="45" customFormat="1" ht="49.5" customHeight="1">
      <c r="A30" s="42"/>
      <c r="B30" s="42"/>
      <c r="C30" s="42"/>
      <c r="D30" s="53"/>
      <c r="E30" s="53"/>
      <c r="F30" s="91"/>
      <c r="G30" s="53"/>
      <c r="H30" s="53"/>
      <c r="I30" s="53"/>
      <c r="J30" s="53"/>
      <c r="K30" s="53"/>
      <c r="L30" s="53"/>
      <c r="M30" s="53"/>
      <c r="N30" s="53"/>
      <c r="O30" s="53"/>
      <c r="P30" s="62"/>
      <c r="Q30" s="63"/>
      <c r="R30" s="122"/>
      <c r="S30" s="63"/>
      <c r="T30" s="63"/>
      <c r="U30" s="63"/>
      <c r="V30" s="63"/>
      <c r="W30" s="146"/>
      <c r="X30" s="146"/>
      <c r="Y30" s="146"/>
      <c r="Z30" s="146"/>
      <c r="AA30" s="146"/>
      <c r="AB30" s="148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</row>
    <row r="31" spans="1:224" s="45" customFormat="1" ht="49.5" customHeight="1">
      <c r="A31" s="42" t="s">
        <v>74</v>
      </c>
      <c r="B31" s="42" t="s">
        <v>4</v>
      </c>
      <c r="C31" s="42" t="s">
        <v>96</v>
      </c>
      <c r="D31" s="53">
        <f>F31+G31+I31</f>
        <v>2623177.59564</v>
      </c>
      <c r="E31" s="53">
        <f t="shared" si="3"/>
        <v>2623177.59564</v>
      </c>
      <c r="F31" s="91">
        <v>2623177.59564</v>
      </c>
      <c r="G31" s="53">
        <v>0</v>
      </c>
      <c r="H31" s="53">
        <f>F31+G31</f>
        <v>2623177.59564</v>
      </c>
      <c r="I31" s="53">
        <v>0</v>
      </c>
      <c r="J31" s="53">
        <f>L31+M31+O31</f>
        <v>2166650.555</v>
      </c>
      <c r="K31" s="53">
        <f>L31+M31+O31</f>
        <v>2166650.555</v>
      </c>
      <c r="L31" s="53">
        <v>2166650.555</v>
      </c>
      <c r="M31" s="53">
        <v>0</v>
      </c>
      <c r="N31" s="53">
        <f>L31+M31</f>
        <v>2166650.555</v>
      </c>
      <c r="O31" s="53">
        <v>0</v>
      </c>
      <c r="P31" s="69"/>
      <c r="Q31" s="63"/>
      <c r="R31" s="122"/>
      <c r="S31" s="63"/>
      <c r="T31" s="63"/>
      <c r="U31" s="63"/>
      <c r="V31" s="63"/>
      <c r="W31" s="146"/>
      <c r="X31" s="146"/>
      <c r="Y31" s="146"/>
      <c r="Z31" s="146"/>
      <c r="AA31" s="146"/>
      <c r="AB31" s="148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</row>
    <row r="32" spans="1:224" s="45" customFormat="1" ht="54.75" customHeight="1">
      <c r="A32" s="42" t="s">
        <v>66</v>
      </c>
      <c r="B32" s="42" t="s">
        <v>4</v>
      </c>
      <c r="C32" s="42" t="s">
        <v>97</v>
      </c>
      <c r="D32" s="53">
        <f>F32+G32+I32</f>
        <v>16573.87799</v>
      </c>
      <c r="E32" s="53">
        <f t="shared" si="3"/>
        <v>16573.87799</v>
      </c>
      <c r="F32" s="53">
        <v>16568.9503</v>
      </c>
      <c r="G32" s="53">
        <v>2.7359400000000003</v>
      </c>
      <c r="H32" s="53">
        <f>F32+G32</f>
        <v>16571.68624</v>
      </c>
      <c r="I32" s="53">
        <v>2.19175</v>
      </c>
      <c r="J32" s="53">
        <f>L32+M32+O32</f>
        <v>25303.050049999998</v>
      </c>
      <c r="K32" s="53">
        <f>L32+M32+O32</f>
        <v>25303.050049999998</v>
      </c>
      <c r="L32" s="53">
        <v>25268.2726</v>
      </c>
      <c r="M32" s="53">
        <v>22.484370000000002</v>
      </c>
      <c r="N32" s="53">
        <f>L32+M32</f>
        <v>25290.75697</v>
      </c>
      <c r="O32" s="53">
        <v>12.29308</v>
      </c>
      <c r="P32" s="62"/>
      <c r="Q32" s="76"/>
      <c r="R32" s="122"/>
      <c r="S32" s="76"/>
      <c r="T32" s="76"/>
      <c r="U32" s="76"/>
      <c r="V32" s="76"/>
      <c r="W32" s="146"/>
      <c r="X32" s="146"/>
      <c r="Y32" s="146"/>
      <c r="Z32" s="146"/>
      <c r="AA32" s="146"/>
      <c r="AB32" s="148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</row>
    <row r="33" spans="1:224" s="45" customFormat="1" ht="24.75" customHeight="1">
      <c r="A33" s="42" t="s">
        <v>45</v>
      </c>
      <c r="B33" s="42" t="s">
        <v>4</v>
      </c>
      <c r="C33" s="42" t="s">
        <v>88</v>
      </c>
      <c r="D33" s="108">
        <f>E33</f>
        <v>429541.6452200001</v>
      </c>
      <c r="E33" s="108">
        <f>F33+G33+I33</f>
        <v>429541.6452200001</v>
      </c>
      <c r="F33" s="140">
        <v>407339.6501900001</v>
      </c>
      <c r="G33" s="141">
        <v>17291.8033</v>
      </c>
      <c r="H33" s="108">
        <f>F33+G33</f>
        <v>424631.4534900001</v>
      </c>
      <c r="I33" s="108">
        <v>4910.19173</v>
      </c>
      <c r="J33" s="53">
        <f>K33</f>
        <v>370728.8775</v>
      </c>
      <c r="K33" s="53">
        <f>L33+M33+O33</f>
        <v>370728.8775</v>
      </c>
      <c r="L33" s="130">
        <v>355401.08668999997</v>
      </c>
      <c r="M33" s="131">
        <v>13761.145059999999</v>
      </c>
      <c r="N33" s="53">
        <f>L33+M33</f>
        <v>369162.23175</v>
      </c>
      <c r="O33" s="53">
        <v>1566.6457500000004</v>
      </c>
      <c r="P33" s="69"/>
      <c r="Q33" s="76"/>
      <c r="R33" s="122"/>
      <c r="S33" s="76"/>
      <c r="T33" s="76"/>
      <c r="U33" s="76"/>
      <c r="V33" s="76"/>
      <c r="W33" s="146"/>
      <c r="X33" s="146"/>
      <c r="Y33" s="146"/>
      <c r="Z33" s="146"/>
      <c r="AA33" s="146"/>
      <c r="AB33" s="148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</row>
    <row r="34" spans="1:224" s="45" customFormat="1" ht="24.75" customHeight="1">
      <c r="A34" s="42" t="s">
        <v>141</v>
      </c>
      <c r="B34" s="42" t="s">
        <v>4</v>
      </c>
      <c r="C34" s="42"/>
      <c r="D34" s="108">
        <f>E34</f>
        <v>109365.3</v>
      </c>
      <c r="E34" s="108">
        <f>F34+G34+I34</f>
        <v>109365.3</v>
      </c>
      <c r="F34" s="108">
        <v>104557.3</v>
      </c>
      <c r="G34" s="129">
        <v>4808</v>
      </c>
      <c r="H34" s="108">
        <f>F34+G34</f>
        <v>109365.3</v>
      </c>
      <c r="I34" s="108"/>
      <c r="J34" s="53">
        <f>K34</f>
        <v>93063.64</v>
      </c>
      <c r="K34" s="53">
        <f>L34+M34+O34</f>
        <v>93063.64</v>
      </c>
      <c r="L34" s="53">
        <v>88494.8</v>
      </c>
      <c r="M34" s="91">
        <v>4568.84</v>
      </c>
      <c r="N34" s="53">
        <f>L34+M34</f>
        <v>93063.64</v>
      </c>
      <c r="O34" s="53"/>
      <c r="P34" s="69"/>
      <c r="Q34" s="76"/>
      <c r="R34" s="122"/>
      <c r="S34" s="76"/>
      <c r="T34" s="76"/>
      <c r="U34" s="76"/>
      <c r="V34" s="76"/>
      <c r="W34" s="146"/>
      <c r="X34" s="146"/>
      <c r="Y34" s="146"/>
      <c r="Z34" s="146"/>
      <c r="AA34" s="146"/>
      <c r="AB34" s="148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</row>
    <row r="35" spans="1:224" s="45" customFormat="1" ht="63" customHeight="1">
      <c r="A35" s="42" t="s">
        <v>142</v>
      </c>
      <c r="B35" s="42" t="s">
        <v>4</v>
      </c>
      <c r="C35" s="42"/>
      <c r="D35" s="108">
        <f>E35</f>
        <v>151135</v>
      </c>
      <c r="E35" s="108">
        <f>F35+G35+I35</f>
        <v>151135</v>
      </c>
      <c r="F35" s="108">
        <v>142012.6</v>
      </c>
      <c r="G35" s="129">
        <v>9122.4</v>
      </c>
      <c r="H35" s="108">
        <f>F35+G35</f>
        <v>151135</v>
      </c>
      <c r="I35" s="108"/>
      <c r="J35" s="53">
        <f>K35</f>
        <v>135715.105</v>
      </c>
      <c r="K35" s="53">
        <f>L35+M35+O35</f>
        <v>135715.105</v>
      </c>
      <c r="L35" s="53">
        <v>126522.8</v>
      </c>
      <c r="M35" s="91">
        <v>9192.305</v>
      </c>
      <c r="N35" s="53">
        <f>L35+M35</f>
        <v>135715.105</v>
      </c>
      <c r="O35" s="53"/>
      <c r="P35" s="69"/>
      <c r="Q35" s="76"/>
      <c r="R35" s="122"/>
      <c r="S35" s="76"/>
      <c r="T35" s="76"/>
      <c r="U35" s="76"/>
      <c r="V35" s="76"/>
      <c r="W35" s="146"/>
      <c r="X35" s="146"/>
      <c r="Y35" s="146"/>
      <c r="Z35" s="146"/>
      <c r="AA35" s="146"/>
      <c r="AB35" s="148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</row>
    <row r="36" spans="1:224" s="45" customFormat="1" ht="41.25" customHeight="1">
      <c r="A36" s="42" t="s">
        <v>143</v>
      </c>
      <c r="B36" s="42" t="s">
        <v>4</v>
      </c>
      <c r="C36" s="42"/>
      <c r="D36" s="108">
        <f aca="true" t="shared" si="5" ref="D36:I36">D33-D34-D35</f>
        <v>169041.34522000013</v>
      </c>
      <c r="E36" s="108">
        <f t="shared" si="5"/>
        <v>169041.34522000013</v>
      </c>
      <c r="F36" s="108">
        <f>F33-F34-F35</f>
        <v>160769.75019000008</v>
      </c>
      <c r="G36" s="129">
        <f t="shared" si="5"/>
        <v>3361.4033</v>
      </c>
      <c r="H36" s="108">
        <f t="shared" si="5"/>
        <v>164131.1534900001</v>
      </c>
      <c r="I36" s="108">
        <f t="shared" si="5"/>
        <v>4910.19173</v>
      </c>
      <c r="J36" s="53">
        <f aca="true" t="shared" si="6" ref="J36:O36">J33-J34-J35</f>
        <v>141950.13249999998</v>
      </c>
      <c r="K36" s="53">
        <f t="shared" si="6"/>
        <v>141950.13249999998</v>
      </c>
      <c r="L36" s="53">
        <f t="shared" si="6"/>
        <v>140383.48669</v>
      </c>
      <c r="M36" s="91">
        <f t="shared" si="6"/>
        <v>5.999999848427251E-05</v>
      </c>
      <c r="N36" s="53">
        <f t="shared" si="6"/>
        <v>140383.48674999995</v>
      </c>
      <c r="O36" s="53">
        <f t="shared" si="6"/>
        <v>1566.6457500000004</v>
      </c>
      <c r="P36" s="69"/>
      <c r="Q36" s="76"/>
      <c r="R36" s="122"/>
      <c r="S36" s="76"/>
      <c r="T36" s="76"/>
      <c r="U36" s="76"/>
      <c r="V36" s="76"/>
      <c r="W36" s="146"/>
      <c r="X36" s="146"/>
      <c r="Y36" s="146"/>
      <c r="Z36" s="146"/>
      <c r="AA36" s="146"/>
      <c r="AB36" s="148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</row>
    <row r="37" spans="1:224" s="45" customFormat="1" ht="40.5" customHeight="1">
      <c r="A37" s="123" t="s">
        <v>134</v>
      </c>
      <c r="B37" s="42" t="s">
        <v>72</v>
      </c>
      <c r="C37" s="42"/>
      <c r="D37" s="108">
        <f>E37</f>
        <v>592.94</v>
      </c>
      <c r="E37" s="108">
        <f>E38+E39+E40</f>
        <v>592.94</v>
      </c>
      <c r="F37" s="108">
        <v>577.58</v>
      </c>
      <c r="G37" s="108">
        <v>15.36</v>
      </c>
      <c r="H37" s="108">
        <f>H38+H39+H40</f>
        <v>592.94</v>
      </c>
      <c r="I37" s="108"/>
      <c r="J37" s="53">
        <f>K37</f>
        <v>600.6800000000001</v>
      </c>
      <c r="K37" s="53">
        <f>K38+K39+K40</f>
        <v>600.6800000000001</v>
      </c>
      <c r="L37" s="53">
        <f>L38+L39+L40</f>
        <v>584.63</v>
      </c>
      <c r="M37" s="53">
        <f>M38+M39+M40</f>
        <v>16.05</v>
      </c>
      <c r="N37" s="53">
        <f aca="true" t="shared" si="7" ref="N37:N47">L37+M37</f>
        <v>600.68</v>
      </c>
      <c r="O37" s="53"/>
      <c r="P37" s="69"/>
      <c r="Q37" s="76"/>
      <c r="R37" s="122"/>
      <c r="S37" s="76"/>
      <c r="T37" s="76"/>
      <c r="U37" s="76"/>
      <c r="V37" s="76"/>
      <c r="W37" s="146"/>
      <c r="X37" s="146"/>
      <c r="Y37" s="146"/>
      <c r="Z37" s="146"/>
      <c r="AA37" s="146"/>
      <c r="AB37" s="148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</row>
    <row r="38" spans="1:224" s="45" customFormat="1" ht="24.75" customHeight="1">
      <c r="A38" s="124" t="s">
        <v>141</v>
      </c>
      <c r="B38" s="42" t="s">
        <v>72</v>
      </c>
      <c r="C38" s="42"/>
      <c r="D38" s="108">
        <f>E38</f>
        <v>81.09</v>
      </c>
      <c r="E38" s="108">
        <f>F38+G38</f>
        <v>81.09</v>
      </c>
      <c r="F38" s="108">
        <v>78.09</v>
      </c>
      <c r="G38" s="108">
        <v>3</v>
      </c>
      <c r="H38" s="108">
        <f>G38+F38</f>
        <v>81.09</v>
      </c>
      <c r="I38" s="108"/>
      <c r="J38" s="53">
        <f>K38</f>
        <v>79.15</v>
      </c>
      <c r="K38" s="53">
        <f>L38+M38+O38</f>
        <v>79.15</v>
      </c>
      <c r="L38" s="53">
        <v>76.15</v>
      </c>
      <c r="M38" s="53">
        <v>3</v>
      </c>
      <c r="N38" s="53">
        <f t="shared" si="7"/>
        <v>79.15</v>
      </c>
      <c r="O38" s="53"/>
      <c r="P38" s="69"/>
      <c r="Q38" s="76"/>
      <c r="R38" s="122"/>
      <c r="S38" s="76"/>
      <c r="T38" s="76"/>
      <c r="U38" s="76"/>
      <c r="V38" s="76"/>
      <c r="W38" s="146"/>
      <c r="X38" s="146"/>
      <c r="Y38" s="146"/>
      <c r="Z38" s="146"/>
      <c r="AA38" s="146"/>
      <c r="AB38" s="148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</row>
    <row r="39" spans="1:224" s="45" customFormat="1" ht="24.75" customHeight="1">
      <c r="A39" s="124" t="s">
        <v>142</v>
      </c>
      <c r="B39" s="42" t="s">
        <v>72</v>
      </c>
      <c r="C39" s="42"/>
      <c r="D39" s="108">
        <f>E39</f>
        <v>202.20000000000005</v>
      </c>
      <c r="E39" s="108">
        <f>F39+G39</f>
        <v>202.20000000000005</v>
      </c>
      <c r="F39" s="108">
        <v>189.84000000000003</v>
      </c>
      <c r="G39" s="108">
        <v>12.36</v>
      </c>
      <c r="H39" s="108">
        <f>G39+F39</f>
        <v>202.20000000000005</v>
      </c>
      <c r="I39" s="108"/>
      <c r="J39" s="53">
        <f>K39</f>
        <v>203.81</v>
      </c>
      <c r="K39" s="53">
        <f>L39+M39+O39</f>
        <v>203.81</v>
      </c>
      <c r="L39" s="53">
        <v>190.76</v>
      </c>
      <c r="M39" s="53">
        <v>13.05</v>
      </c>
      <c r="N39" s="53">
        <f t="shared" si="7"/>
        <v>203.81</v>
      </c>
      <c r="O39" s="53"/>
      <c r="P39" s="69"/>
      <c r="Q39" s="76"/>
      <c r="R39" s="122"/>
      <c r="S39" s="76"/>
      <c r="T39" s="76"/>
      <c r="U39" s="76"/>
      <c r="V39" s="76"/>
      <c r="W39" s="146"/>
      <c r="X39" s="146"/>
      <c r="Y39" s="146"/>
      <c r="Z39" s="146"/>
      <c r="AA39" s="146"/>
      <c r="AB39" s="148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</row>
    <row r="40" spans="1:224" s="45" customFormat="1" ht="24.75" customHeight="1">
      <c r="A40" s="124" t="s">
        <v>143</v>
      </c>
      <c r="B40" s="42" t="s">
        <v>72</v>
      </c>
      <c r="C40" s="42"/>
      <c r="D40" s="108">
        <f>E40</f>
        <v>309.65</v>
      </c>
      <c r="E40" s="108">
        <f>F40+G40</f>
        <v>309.65</v>
      </c>
      <c r="F40" s="108">
        <v>309.65</v>
      </c>
      <c r="G40" s="108">
        <v>0</v>
      </c>
      <c r="H40" s="108">
        <f>G40+F40</f>
        <v>309.65</v>
      </c>
      <c r="I40" s="108"/>
      <c r="J40" s="53">
        <f>K40</f>
        <v>317.72</v>
      </c>
      <c r="K40" s="53">
        <f>L40+M40+O40</f>
        <v>317.72</v>
      </c>
      <c r="L40" s="53">
        <v>317.72</v>
      </c>
      <c r="M40" s="53"/>
      <c r="N40" s="53">
        <f t="shared" si="7"/>
        <v>317.72</v>
      </c>
      <c r="O40" s="91"/>
      <c r="P40" s="69"/>
      <c r="Q40" s="76"/>
      <c r="R40" s="122"/>
      <c r="S40" s="76"/>
      <c r="T40" s="76"/>
      <c r="U40" s="76"/>
      <c r="V40" s="76"/>
      <c r="W40" s="146"/>
      <c r="X40" s="146"/>
      <c r="Y40" s="146"/>
      <c r="Z40" s="146"/>
      <c r="AA40" s="146"/>
      <c r="AB40" s="148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</row>
    <row r="41" spans="1:224" s="45" customFormat="1" ht="133.5" customHeight="1">
      <c r="A41" s="46" t="s">
        <v>53</v>
      </c>
      <c r="B41" s="42" t="s">
        <v>4</v>
      </c>
      <c r="C41" s="42" t="s">
        <v>41</v>
      </c>
      <c r="D41" s="95">
        <f>F41+G41+I41</f>
        <v>137493.16705000002</v>
      </c>
      <c r="E41" s="53">
        <f>F41+G41+I41</f>
        <v>137493.16705000002</v>
      </c>
      <c r="F41" s="91">
        <v>130474.26207000001</v>
      </c>
      <c r="G41" s="53">
        <v>5535.54864</v>
      </c>
      <c r="H41" s="53">
        <f aca="true" t="shared" si="8" ref="H41:H47">F41+G41</f>
        <v>136009.81071000002</v>
      </c>
      <c r="I41" s="53">
        <v>1483.3563400000003</v>
      </c>
      <c r="J41" s="53">
        <f>L41+M41+O41</f>
        <v>110163.4978</v>
      </c>
      <c r="K41" s="53">
        <f>L41+M41+O41</f>
        <v>110163.4978</v>
      </c>
      <c r="L41" s="91">
        <v>105664.90387</v>
      </c>
      <c r="M41" s="53">
        <v>4023.2003400000003</v>
      </c>
      <c r="N41" s="53">
        <f t="shared" si="7"/>
        <v>109688.10420999999</v>
      </c>
      <c r="O41" s="53">
        <v>475.3935900000001</v>
      </c>
      <c r="P41" s="62"/>
      <c r="Q41" s="76"/>
      <c r="R41" s="122"/>
      <c r="S41" s="76"/>
      <c r="T41" s="76"/>
      <c r="U41" s="76"/>
      <c r="V41" s="76"/>
      <c r="W41" s="146"/>
      <c r="X41" s="146"/>
      <c r="Y41" s="146"/>
      <c r="Z41" s="146"/>
      <c r="AA41" s="146"/>
      <c r="AB41" s="148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</row>
    <row r="42" spans="1:224" s="45" customFormat="1" ht="38.25" customHeight="1">
      <c r="A42" s="42" t="s">
        <v>54</v>
      </c>
      <c r="B42" s="42" t="s">
        <v>4</v>
      </c>
      <c r="C42" s="42" t="s">
        <v>42</v>
      </c>
      <c r="D42" s="95">
        <f>F42+G42+I42</f>
        <v>39947.05684000002</v>
      </c>
      <c r="E42" s="53">
        <f>F42+G42+I42</f>
        <v>39947.05684000002</v>
      </c>
      <c r="F42" s="107">
        <v>39788.88112000002</v>
      </c>
      <c r="G42" s="91">
        <v>76.70059</v>
      </c>
      <c r="H42" s="91">
        <f t="shared" si="8"/>
        <v>39865.58171000002</v>
      </c>
      <c r="I42" s="91">
        <v>81.47513000000002</v>
      </c>
      <c r="J42" s="53">
        <f>L42+M42+O42</f>
        <v>17653.303759999995</v>
      </c>
      <c r="K42" s="53">
        <f>L42+M42+O42</f>
        <v>17653.303759999995</v>
      </c>
      <c r="L42" s="53">
        <v>17571.742919999997</v>
      </c>
      <c r="M42" s="91">
        <v>27.57019</v>
      </c>
      <c r="N42" s="53">
        <f t="shared" si="7"/>
        <v>17599.313109999996</v>
      </c>
      <c r="O42" s="53">
        <v>53.99065</v>
      </c>
      <c r="P42" s="62"/>
      <c r="Q42" s="76"/>
      <c r="R42" s="122"/>
      <c r="S42" s="76"/>
      <c r="T42" s="76"/>
      <c r="U42" s="76"/>
      <c r="V42" s="76"/>
      <c r="W42" s="146"/>
      <c r="X42" s="146"/>
      <c r="Y42" s="146"/>
      <c r="Z42" s="146"/>
      <c r="AA42" s="146"/>
      <c r="AB42" s="148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</row>
    <row r="43" spans="1:224" s="45" customFormat="1" ht="51.75" customHeight="1">
      <c r="A43" s="42" t="s">
        <v>100</v>
      </c>
      <c r="B43" s="42" t="s">
        <v>4</v>
      </c>
      <c r="C43" s="42" t="s">
        <v>62</v>
      </c>
      <c r="D43" s="95">
        <f>D44+D45</f>
        <v>3814.7440699999997</v>
      </c>
      <c r="E43" s="53">
        <f>E44+E45</f>
        <v>3814.7440699999997</v>
      </c>
      <c r="F43" s="53">
        <f>F44+F45</f>
        <v>3704.2151</v>
      </c>
      <c r="G43" s="53">
        <f>G44+G45</f>
        <v>104.80158</v>
      </c>
      <c r="H43" s="53">
        <f t="shared" si="8"/>
        <v>3809.0166799999997</v>
      </c>
      <c r="I43" s="53">
        <f>I44+I45</f>
        <v>5.72739</v>
      </c>
      <c r="J43" s="53">
        <f>J44+J45</f>
        <v>2963.28649</v>
      </c>
      <c r="K43" s="53">
        <f>K44+K45</f>
        <v>2963.28649</v>
      </c>
      <c r="L43" s="106">
        <v>2498.81279</v>
      </c>
      <c r="M43" s="53">
        <v>459.02187</v>
      </c>
      <c r="N43" s="53">
        <f t="shared" si="7"/>
        <v>2957.83466</v>
      </c>
      <c r="O43" s="53">
        <v>5.451829999999999</v>
      </c>
      <c r="P43" s="62"/>
      <c r="Q43" s="76"/>
      <c r="R43" s="122"/>
      <c r="S43" s="76"/>
      <c r="T43" s="76"/>
      <c r="U43" s="76"/>
      <c r="V43" s="76"/>
      <c r="W43" s="146"/>
      <c r="X43" s="146"/>
      <c r="Y43" s="146"/>
      <c r="Z43" s="146"/>
      <c r="AA43" s="146"/>
      <c r="AB43" s="148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</row>
    <row r="44" spans="1:224" s="45" customFormat="1" ht="24.75" customHeight="1">
      <c r="A44" s="42" t="s">
        <v>56</v>
      </c>
      <c r="B44" s="42" t="s">
        <v>4</v>
      </c>
      <c r="C44" s="47">
        <v>161</v>
      </c>
      <c r="D44" s="53">
        <f>F44+G44+I44</f>
        <v>3814.7440699999997</v>
      </c>
      <c r="E44" s="53">
        <f aca="true" t="shared" si="9" ref="E44:E55">F44+G44+I44</f>
        <v>3814.7440699999997</v>
      </c>
      <c r="F44" s="106">
        <v>3704.2151</v>
      </c>
      <c r="G44" s="53">
        <v>104.80158</v>
      </c>
      <c r="H44" s="53">
        <f t="shared" si="8"/>
        <v>3809.0166799999997</v>
      </c>
      <c r="I44" s="53">
        <v>5.72739</v>
      </c>
      <c r="J44" s="53">
        <f>L44+M44+O44</f>
        <v>2963.28649</v>
      </c>
      <c r="K44" s="53">
        <f aca="true" t="shared" si="10" ref="K44:K55">L44+M44+O44</f>
        <v>2963.28649</v>
      </c>
      <c r="L44" s="106">
        <v>2498.81279</v>
      </c>
      <c r="M44" s="53">
        <v>459.02187</v>
      </c>
      <c r="N44" s="53">
        <f t="shared" si="7"/>
        <v>2957.83466</v>
      </c>
      <c r="O44" s="53">
        <v>5.451829999999999</v>
      </c>
      <c r="P44" s="62"/>
      <c r="Q44" s="76"/>
      <c r="R44" s="122"/>
      <c r="S44" s="76"/>
      <c r="T44" s="76"/>
      <c r="U44" s="76"/>
      <c r="V44" s="76"/>
      <c r="W44" s="146"/>
      <c r="X44" s="146"/>
      <c r="Y44" s="146"/>
      <c r="Z44" s="146"/>
      <c r="AA44" s="146"/>
      <c r="AB44" s="148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</row>
    <row r="45" spans="1:224" s="45" customFormat="1" ht="24.75" customHeight="1">
      <c r="A45" s="42" t="s">
        <v>57</v>
      </c>
      <c r="B45" s="42" t="s">
        <v>4</v>
      </c>
      <c r="C45" s="47">
        <v>162</v>
      </c>
      <c r="D45" s="53">
        <f>F45+G45+I45</f>
        <v>0</v>
      </c>
      <c r="E45" s="53">
        <f t="shared" si="9"/>
        <v>0</v>
      </c>
      <c r="F45" s="53">
        <v>0</v>
      </c>
      <c r="G45" s="53">
        <v>0</v>
      </c>
      <c r="H45" s="53">
        <f t="shared" si="8"/>
        <v>0</v>
      </c>
      <c r="I45" s="53">
        <v>0</v>
      </c>
      <c r="J45" s="53">
        <f>L45+M45+O45</f>
        <v>0</v>
      </c>
      <c r="K45" s="53">
        <f t="shared" si="10"/>
        <v>0</v>
      </c>
      <c r="L45" s="53">
        <v>0</v>
      </c>
      <c r="M45" s="53">
        <v>0</v>
      </c>
      <c r="N45" s="53">
        <f t="shared" si="7"/>
        <v>0</v>
      </c>
      <c r="O45" s="53">
        <v>0</v>
      </c>
      <c r="P45" s="62"/>
      <c r="Q45" s="76"/>
      <c r="R45" s="122"/>
      <c r="S45" s="76"/>
      <c r="T45" s="76"/>
      <c r="U45" s="76"/>
      <c r="V45" s="76"/>
      <c r="W45" s="146"/>
      <c r="X45" s="146"/>
      <c r="Y45" s="146"/>
      <c r="Z45" s="146"/>
      <c r="AA45" s="146"/>
      <c r="AB45" s="148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</row>
    <row r="46" spans="1:224" s="45" customFormat="1" ht="59.25" customHeight="1">
      <c r="A46" s="42" t="s">
        <v>73</v>
      </c>
      <c r="B46" s="42" t="s">
        <v>4</v>
      </c>
      <c r="C46" s="42" t="s">
        <v>63</v>
      </c>
      <c r="D46" s="95">
        <f>F46+G46+I46</f>
        <v>3935.28852</v>
      </c>
      <c r="E46" s="53">
        <f>F46+G46+I46</f>
        <v>3935.28852</v>
      </c>
      <c r="F46" s="53">
        <v>3890.84296</v>
      </c>
      <c r="G46" s="53">
        <v>29.25617</v>
      </c>
      <c r="H46" s="53">
        <f t="shared" si="8"/>
        <v>3920.09913</v>
      </c>
      <c r="I46" s="53">
        <v>15.189390000000001</v>
      </c>
      <c r="J46" s="53">
        <f>L46+M46+O46</f>
        <v>1802.2127400000004</v>
      </c>
      <c r="K46" s="53">
        <f t="shared" si="10"/>
        <v>1802.2127400000004</v>
      </c>
      <c r="L46" s="53">
        <v>1798.9153600000002</v>
      </c>
      <c r="M46" s="53">
        <v>2.54472</v>
      </c>
      <c r="N46" s="53">
        <f t="shared" si="7"/>
        <v>1801.4600800000003</v>
      </c>
      <c r="O46" s="53">
        <v>0.75266</v>
      </c>
      <c r="P46" s="62"/>
      <c r="Q46" s="76"/>
      <c r="R46" s="122"/>
      <c r="S46" s="76"/>
      <c r="T46" s="76"/>
      <c r="U46" s="76"/>
      <c r="V46" s="76"/>
      <c r="W46" s="146"/>
      <c r="X46" s="146"/>
      <c r="Y46" s="146"/>
      <c r="Z46" s="146"/>
      <c r="AA46" s="146"/>
      <c r="AB46" s="148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</row>
    <row r="47" spans="1:224" s="45" customFormat="1" ht="60" customHeight="1">
      <c r="A47" s="42" t="s">
        <v>58</v>
      </c>
      <c r="B47" s="42" t="s">
        <v>4</v>
      </c>
      <c r="C47" s="42" t="s">
        <v>64</v>
      </c>
      <c r="D47" s="95">
        <f>F47+G47+I47</f>
        <v>122749.60919</v>
      </c>
      <c r="E47" s="53">
        <f t="shared" si="9"/>
        <v>122749.60919</v>
      </c>
      <c r="F47" s="53">
        <v>122749.60919</v>
      </c>
      <c r="G47" s="53">
        <v>0</v>
      </c>
      <c r="H47" s="53">
        <f t="shared" si="8"/>
        <v>122749.60919</v>
      </c>
      <c r="I47" s="53">
        <v>0</v>
      </c>
      <c r="J47" s="53">
        <f>L47+M47+O47</f>
        <v>218588.6824</v>
      </c>
      <c r="K47" s="53">
        <f t="shared" si="10"/>
        <v>218588.6824</v>
      </c>
      <c r="L47" s="53">
        <v>218588.6824</v>
      </c>
      <c r="M47" s="53">
        <v>0</v>
      </c>
      <c r="N47" s="53">
        <f t="shared" si="7"/>
        <v>218588.6824</v>
      </c>
      <c r="O47" s="53">
        <v>0</v>
      </c>
      <c r="P47" s="62"/>
      <c r="Q47" s="76"/>
      <c r="R47" s="122"/>
      <c r="S47" s="76"/>
      <c r="T47" s="76"/>
      <c r="U47" s="76"/>
      <c r="V47" s="76"/>
      <c r="W47" s="146"/>
      <c r="X47" s="146"/>
      <c r="Y47" s="146"/>
      <c r="Z47" s="146"/>
      <c r="AA47" s="146"/>
      <c r="AB47" s="148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</row>
    <row r="48" spans="1:224" s="48" customFormat="1" ht="52.5">
      <c r="A48" s="42" t="s">
        <v>36</v>
      </c>
      <c r="B48" s="42" t="s">
        <v>4</v>
      </c>
      <c r="C48" s="42" t="s">
        <v>65</v>
      </c>
      <c r="D48" s="95">
        <f aca="true" t="shared" si="11" ref="D48:D55">F48+G48+I48</f>
        <v>164688.11843</v>
      </c>
      <c r="E48" s="53">
        <f t="shared" si="9"/>
        <v>164688.11843</v>
      </c>
      <c r="F48" s="53">
        <v>154447.73054</v>
      </c>
      <c r="G48" s="53">
        <v>4186.19826</v>
      </c>
      <c r="H48" s="53">
        <f>G48+F48</f>
        <v>158633.9288</v>
      </c>
      <c r="I48" s="53">
        <v>6054.189630000001</v>
      </c>
      <c r="J48" s="53">
        <f>L48+M48+O48</f>
        <v>274591.07912</v>
      </c>
      <c r="K48" s="53">
        <f t="shared" si="10"/>
        <v>274591.07912</v>
      </c>
      <c r="L48" s="53">
        <v>260695.90204000002</v>
      </c>
      <c r="M48" s="53">
        <v>2792.5331200000005</v>
      </c>
      <c r="N48" s="53">
        <f>M48+L48</f>
        <v>263488.43516</v>
      </c>
      <c r="O48" s="53">
        <v>11102.64396</v>
      </c>
      <c r="P48" s="62"/>
      <c r="Q48" s="76"/>
      <c r="R48" s="122"/>
      <c r="S48" s="76"/>
      <c r="T48" s="76"/>
      <c r="U48" s="76"/>
      <c r="V48" s="76"/>
      <c r="W48" s="146"/>
      <c r="X48" s="146"/>
      <c r="Y48" s="146"/>
      <c r="Z48" s="146"/>
      <c r="AA48" s="146"/>
      <c r="AB48" s="149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</row>
    <row r="49" spans="1:224" s="45" customFormat="1" ht="78" customHeight="1">
      <c r="A49" s="42" t="s">
        <v>140</v>
      </c>
      <c r="B49" s="42" t="s">
        <v>4</v>
      </c>
      <c r="C49" s="42" t="s">
        <v>67</v>
      </c>
      <c r="D49" s="53">
        <f t="shared" si="11"/>
        <v>92698.9144233333</v>
      </c>
      <c r="E49" s="53">
        <f>F49+G49+I49</f>
        <v>92698.9144233333</v>
      </c>
      <c r="F49" s="53">
        <f>F50+F51+F52+F53+F54</f>
        <v>84160.61766333331</v>
      </c>
      <c r="G49" s="53">
        <f>G50+G51+G52+G53+G54</f>
        <v>3486.36057</v>
      </c>
      <c r="H49" s="53">
        <f>F49+G49</f>
        <v>87646.97823333331</v>
      </c>
      <c r="I49" s="53">
        <f>I50+I51+I52+I53+I54</f>
        <v>5051.93619</v>
      </c>
      <c r="J49" s="53">
        <f aca="true" t="shared" si="12" ref="J49:J55">L49+M49+O49</f>
        <v>170799.496</v>
      </c>
      <c r="K49" s="53">
        <f t="shared" si="10"/>
        <v>170799.496</v>
      </c>
      <c r="L49" s="53">
        <f>L50+L51+L52+L53+L54</f>
        <v>159530.33711511068</v>
      </c>
      <c r="M49" s="53">
        <f>M50+M51+M52+M53+M54</f>
        <v>1924.64677488931</v>
      </c>
      <c r="N49" s="53">
        <f>L49+M49</f>
        <v>161454.98389</v>
      </c>
      <c r="O49" s="53">
        <f>O50+O51+O52+O53+O54</f>
        <v>9344.51211</v>
      </c>
      <c r="P49" s="62"/>
      <c r="Q49" s="76"/>
      <c r="R49" s="122"/>
      <c r="S49" s="76"/>
      <c r="T49" s="76"/>
      <c r="U49" s="76"/>
      <c r="V49" s="76"/>
      <c r="W49" s="146"/>
      <c r="X49" s="146"/>
      <c r="Y49" s="146"/>
      <c r="Z49" s="146"/>
      <c r="AA49" s="146"/>
      <c r="AB49" s="148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</row>
    <row r="50" spans="1:224" s="45" customFormat="1" ht="24.75" customHeight="1">
      <c r="A50" s="42" t="s">
        <v>75</v>
      </c>
      <c r="B50" s="42"/>
      <c r="C50" s="42" t="s">
        <v>68</v>
      </c>
      <c r="D50" s="53">
        <f t="shared" si="11"/>
        <v>0</v>
      </c>
      <c r="E50" s="53">
        <f t="shared" si="9"/>
        <v>0</v>
      </c>
      <c r="F50" s="53">
        <v>0</v>
      </c>
      <c r="G50" s="53">
        <v>0</v>
      </c>
      <c r="H50" s="53">
        <f>F50+G50</f>
        <v>0</v>
      </c>
      <c r="I50" s="53">
        <f>G50+H50</f>
        <v>0</v>
      </c>
      <c r="J50" s="53">
        <f t="shared" si="12"/>
        <v>0</v>
      </c>
      <c r="K50" s="53">
        <f t="shared" si="10"/>
        <v>0</v>
      </c>
      <c r="L50" s="53">
        <v>0</v>
      </c>
      <c r="M50" s="53">
        <v>0</v>
      </c>
      <c r="N50" s="53">
        <f>L50+M50</f>
        <v>0</v>
      </c>
      <c r="O50" s="53">
        <v>0</v>
      </c>
      <c r="P50" s="62"/>
      <c r="Q50" s="76"/>
      <c r="R50" s="122"/>
      <c r="S50" s="76"/>
      <c r="T50" s="76"/>
      <c r="U50" s="76"/>
      <c r="V50" s="76"/>
      <c r="W50" s="146"/>
      <c r="X50" s="146"/>
      <c r="Y50" s="146"/>
      <c r="Z50" s="146"/>
      <c r="AA50" s="146"/>
      <c r="AB50" s="148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</row>
    <row r="51" spans="1:224" s="45" customFormat="1" ht="24.75" customHeight="1">
      <c r="A51" s="42" t="s">
        <v>59</v>
      </c>
      <c r="B51" s="42" t="s">
        <v>4</v>
      </c>
      <c r="C51" s="42" t="s">
        <v>69</v>
      </c>
      <c r="D51" s="53">
        <f t="shared" si="11"/>
        <v>0</v>
      </c>
      <c r="E51" s="53">
        <f t="shared" si="9"/>
        <v>0</v>
      </c>
      <c r="F51" s="53">
        <v>0</v>
      </c>
      <c r="G51" s="53">
        <v>0</v>
      </c>
      <c r="H51" s="53">
        <f aca="true" t="shared" si="13" ref="H51:H65">F51+G51</f>
        <v>0</v>
      </c>
      <c r="I51" s="53">
        <v>0</v>
      </c>
      <c r="J51" s="53">
        <f t="shared" si="12"/>
        <v>0</v>
      </c>
      <c r="K51" s="53">
        <f t="shared" si="10"/>
        <v>0</v>
      </c>
      <c r="L51" s="53">
        <v>0</v>
      </c>
      <c r="M51" s="53">
        <v>0</v>
      </c>
      <c r="N51" s="53">
        <f aca="true" t="shared" si="14" ref="N51:N59">L51+M51</f>
        <v>0</v>
      </c>
      <c r="O51" s="53">
        <v>0</v>
      </c>
      <c r="P51" s="62"/>
      <c r="Q51" s="76"/>
      <c r="R51" s="122"/>
      <c r="S51" s="76"/>
      <c r="T51" s="76"/>
      <c r="U51" s="76"/>
      <c r="V51" s="76"/>
      <c r="W51" s="146"/>
      <c r="X51" s="146"/>
      <c r="Y51" s="146"/>
      <c r="Z51" s="146"/>
      <c r="AA51" s="146"/>
      <c r="AB51" s="148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</row>
    <row r="52" spans="1:224" s="45" customFormat="1" ht="24.75" customHeight="1">
      <c r="A52" s="42" t="s">
        <v>60</v>
      </c>
      <c r="B52" s="42" t="s">
        <v>4</v>
      </c>
      <c r="C52" s="42" t="s">
        <v>70</v>
      </c>
      <c r="D52" s="53">
        <f t="shared" si="11"/>
        <v>0</v>
      </c>
      <c r="E52" s="53">
        <f t="shared" si="9"/>
        <v>0</v>
      </c>
      <c r="F52" s="53">
        <v>0</v>
      </c>
      <c r="G52" s="53">
        <v>0</v>
      </c>
      <c r="H52" s="53">
        <f t="shared" si="13"/>
        <v>0</v>
      </c>
      <c r="I52" s="53">
        <v>0</v>
      </c>
      <c r="J52" s="53">
        <f t="shared" si="12"/>
        <v>0</v>
      </c>
      <c r="K52" s="53">
        <f t="shared" si="10"/>
        <v>0</v>
      </c>
      <c r="L52" s="53">
        <v>0</v>
      </c>
      <c r="M52" s="53">
        <v>0</v>
      </c>
      <c r="N52" s="53">
        <f t="shared" si="14"/>
        <v>0</v>
      </c>
      <c r="O52" s="53">
        <v>0</v>
      </c>
      <c r="P52" s="62"/>
      <c r="Q52" s="76"/>
      <c r="R52" s="122"/>
      <c r="S52" s="76"/>
      <c r="T52" s="76"/>
      <c r="U52" s="76"/>
      <c r="V52" s="76"/>
      <c r="W52" s="146"/>
      <c r="X52" s="146"/>
      <c r="Y52" s="146"/>
      <c r="Z52" s="146"/>
      <c r="AA52" s="146"/>
      <c r="AB52" s="148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</row>
    <row r="53" spans="1:224" s="45" customFormat="1" ht="24.75" customHeight="1">
      <c r="A53" s="42" t="s">
        <v>52</v>
      </c>
      <c r="B53" s="42" t="s">
        <v>4</v>
      </c>
      <c r="C53" s="42" t="s">
        <v>71</v>
      </c>
      <c r="D53" s="53">
        <f t="shared" si="11"/>
        <v>24500.11251</v>
      </c>
      <c r="E53" s="53">
        <f t="shared" si="9"/>
        <v>24500.11251</v>
      </c>
      <c r="F53" s="53">
        <v>23518.30575</v>
      </c>
      <c r="G53" s="53">
        <v>981.80676</v>
      </c>
      <c r="H53" s="53">
        <f t="shared" si="13"/>
        <v>24500.11251</v>
      </c>
      <c r="I53" s="53">
        <v>0</v>
      </c>
      <c r="J53" s="53">
        <f t="shared" si="12"/>
        <v>15289.263370000002</v>
      </c>
      <c r="K53" s="53">
        <f t="shared" si="10"/>
        <v>15289.263370000002</v>
      </c>
      <c r="L53" s="53">
        <v>14551.459935110692</v>
      </c>
      <c r="M53" s="53">
        <v>737.8034348893101</v>
      </c>
      <c r="N53" s="53">
        <f t="shared" si="14"/>
        <v>15289.263370000002</v>
      </c>
      <c r="O53" s="53">
        <v>0</v>
      </c>
      <c r="P53" s="62"/>
      <c r="Q53" s="76"/>
      <c r="R53" s="122"/>
      <c r="S53" s="76"/>
      <c r="T53" s="76"/>
      <c r="U53" s="76"/>
      <c r="V53" s="76"/>
      <c r="W53" s="146"/>
      <c r="X53" s="146"/>
      <c r="Y53" s="146"/>
      <c r="Z53" s="146"/>
      <c r="AA53" s="146"/>
      <c r="AB53" s="148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</row>
    <row r="54" spans="1:224" s="45" customFormat="1" ht="24.75" customHeight="1">
      <c r="A54" s="42" t="s">
        <v>61</v>
      </c>
      <c r="B54" s="42" t="s">
        <v>4</v>
      </c>
      <c r="C54" s="42" t="s">
        <v>139</v>
      </c>
      <c r="D54" s="53">
        <f t="shared" si="11"/>
        <v>68198.8019133333</v>
      </c>
      <c r="E54" s="53">
        <f t="shared" si="9"/>
        <v>68198.8019133333</v>
      </c>
      <c r="F54" s="53">
        <v>60642.31191333331</v>
      </c>
      <c r="G54" s="53">
        <v>2504.55381</v>
      </c>
      <c r="H54" s="53">
        <f t="shared" si="13"/>
        <v>63146.86572333331</v>
      </c>
      <c r="I54" s="53">
        <v>5051.93619</v>
      </c>
      <c r="J54" s="53">
        <f t="shared" si="12"/>
        <v>155510.23262999998</v>
      </c>
      <c r="K54" s="53">
        <f t="shared" si="10"/>
        <v>155510.23262999998</v>
      </c>
      <c r="L54" s="53">
        <v>144978.87717999998</v>
      </c>
      <c r="M54" s="53">
        <v>1186.84334</v>
      </c>
      <c r="N54" s="53">
        <f t="shared" si="14"/>
        <v>146165.72051999997</v>
      </c>
      <c r="O54" s="53">
        <v>9344.51211</v>
      </c>
      <c r="P54" s="62"/>
      <c r="Q54" s="76"/>
      <c r="R54" s="122"/>
      <c r="S54" s="76"/>
      <c r="T54" s="76"/>
      <c r="U54" s="76"/>
      <c r="V54" s="76"/>
      <c r="W54" s="146"/>
      <c r="X54" s="146"/>
      <c r="Y54" s="146"/>
      <c r="Z54" s="146"/>
      <c r="AA54" s="146"/>
      <c r="AB54" s="148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</row>
    <row r="55" spans="1:224" s="45" customFormat="1" ht="24.75" customHeight="1">
      <c r="A55" s="42" t="s">
        <v>164</v>
      </c>
      <c r="B55" s="42" t="s">
        <v>4</v>
      </c>
      <c r="C55" s="42" t="s">
        <v>89</v>
      </c>
      <c r="D55" s="53">
        <f t="shared" si="11"/>
        <v>368497.81508000003</v>
      </c>
      <c r="E55" s="53">
        <f t="shared" si="9"/>
        <v>368497.81508000003</v>
      </c>
      <c r="F55" s="53">
        <v>325248.71924</v>
      </c>
      <c r="G55" s="53">
        <v>37073.74871</v>
      </c>
      <c r="H55" s="53">
        <f t="shared" si="13"/>
        <v>362322.46795</v>
      </c>
      <c r="I55" s="53">
        <v>6175.34713</v>
      </c>
      <c r="J55" s="53">
        <f t="shared" si="12"/>
        <v>14428.448877999997</v>
      </c>
      <c r="K55" s="53">
        <f t="shared" si="10"/>
        <v>14428.448877999997</v>
      </c>
      <c r="L55" s="53">
        <v>-9059.426079324625</v>
      </c>
      <c r="M55" s="53">
        <v>16233.338087119126</v>
      </c>
      <c r="N55" s="53">
        <f t="shared" si="14"/>
        <v>7173.912007794501</v>
      </c>
      <c r="O55" s="53">
        <v>7254.536870205497</v>
      </c>
      <c r="P55" s="62"/>
      <c r="Q55" s="76"/>
      <c r="R55" s="122"/>
      <c r="S55" s="76"/>
      <c r="T55" s="76"/>
      <c r="U55" s="76"/>
      <c r="V55" s="76"/>
      <c r="W55" s="146"/>
      <c r="X55" s="146"/>
      <c r="Y55" s="146"/>
      <c r="Z55" s="146"/>
      <c r="AA55" s="146"/>
      <c r="AB55" s="148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</row>
    <row r="56" spans="1:224" s="45" customFormat="1" ht="24.75" customHeight="1">
      <c r="A56" s="49" t="s">
        <v>130</v>
      </c>
      <c r="B56" s="50"/>
      <c r="C56" s="50"/>
      <c r="D56" s="53"/>
      <c r="E56" s="53"/>
      <c r="F56" s="108"/>
      <c r="G56" s="108"/>
      <c r="H56" s="53"/>
      <c r="I56" s="109"/>
      <c r="J56" s="53"/>
      <c r="K56" s="53"/>
      <c r="L56" s="108"/>
      <c r="M56" s="108"/>
      <c r="N56" s="53"/>
      <c r="O56" s="109"/>
      <c r="P56" s="70"/>
      <c r="Q56" s="76"/>
      <c r="R56" s="122"/>
      <c r="S56" s="76"/>
      <c r="T56" s="76"/>
      <c r="U56" s="76"/>
      <c r="V56" s="76"/>
      <c r="W56" s="146"/>
      <c r="X56" s="146"/>
      <c r="Y56" s="146"/>
      <c r="Z56" s="146"/>
      <c r="AA56" s="146"/>
      <c r="AB56" s="148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</row>
    <row r="57" spans="1:224" s="45" customFormat="1" ht="24.75" customHeight="1">
      <c r="A57" s="51" t="s">
        <v>131</v>
      </c>
      <c r="B57" s="44" t="s">
        <v>4</v>
      </c>
      <c r="C57" s="42" t="s">
        <v>90</v>
      </c>
      <c r="D57" s="53">
        <f>F57+G57+I57</f>
        <v>4362069.306249999</v>
      </c>
      <c r="E57" s="53">
        <f aca="true" t="shared" si="15" ref="E57:E64">F57+G57+I57</f>
        <v>4362069.306249999</v>
      </c>
      <c r="F57" s="53">
        <v>4337859.0039099995</v>
      </c>
      <c r="G57" s="53">
        <v>17064.755149999997</v>
      </c>
      <c r="H57" s="53">
        <f t="shared" si="13"/>
        <v>4354923.759059999</v>
      </c>
      <c r="I57" s="53">
        <v>7145.54719</v>
      </c>
      <c r="J57" s="53">
        <f>L57+M57+O57</f>
        <v>3708131.2502699997</v>
      </c>
      <c r="K57" s="53">
        <f>L57+M57+O57</f>
        <v>3708131.2502699997</v>
      </c>
      <c r="L57" s="53">
        <v>3687587.53698</v>
      </c>
      <c r="M57" s="53">
        <v>17181.47338</v>
      </c>
      <c r="N57" s="53">
        <f t="shared" si="14"/>
        <v>3704769.0103599997</v>
      </c>
      <c r="O57" s="53">
        <v>3362.2399100000002</v>
      </c>
      <c r="P57" s="62"/>
      <c r="Q57" s="76"/>
      <c r="R57" s="122"/>
      <c r="S57" s="76"/>
      <c r="T57" s="76"/>
      <c r="U57" s="76"/>
      <c r="V57" s="76"/>
      <c r="W57" s="146"/>
      <c r="X57" s="146"/>
      <c r="Y57" s="146"/>
      <c r="Z57" s="146"/>
      <c r="AA57" s="146"/>
      <c r="AB57" s="148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</row>
    <row r="58" spans="1:224" s="45" customFormat="1" ht="24.75" customHeight="1">
      <c r="A58" s="51" t="s">
        <v>132</v>
      </c>
      <c r="B58" s="44" t="s">
        <v>4</v>
      </c>
      <c r="C58" s="42" t="s">
        <v>91</v>
      </c>
      <c r="D58" s="53">
        <f>F58+G58+I58</f>
        <v>524829.3555871487</v>
      </c>
      <c r="E58" s="53">
        <f t="shared" si="15"/>
        <v>524829.3555871487</v>
      </c>
      <c r="F58" s="53">
        <f>F18-F57</f>
        <v>505115.9163271487</v>
      </c>
      <c r="G58" s="53">
        <f>G18-G57</f>
        <v>10442.607020000003</v>
      </c>
      <c r="H58" s="53">
        <f t="shared" si="13"/>
        <v>515558.5233471487</v>
      </c>
      <c r="I58" s="53">
        <f>I18-I57</f>
        <v>9270.83224</v>
      </c>
      <c r="J58" s="53">
        <f>L58+M58+O58</f>
        <v>694011.0316586092</v>
      </c>
      <c r="K58" s="53">
        <f>L58+M58+O58</f>
        <v>694011.0316586092</v>
      </c>
      <c r="L58" s="53">
        <v>677250.9302986092</v>
      </c>
      <c r="M58" s="53">
        <v>3999.2841499999995</v>
      </c>
      <c r="N58" s="53">
        <f t="shared" si="14"/>
        <v>681250.2144486092</v>
      </c>
      <c r="O58" s="53">
        <f>O18-O57</f>
        <v>12760.81721</v>
      </c>
      <c r="P58" s="62"/>
      <c r="Q58" s="76"/>
      <c r="R58" s="122"/>
      <c r="S58" s="76"/>
      <c r="T58" s="76"/>
      <c r="U58" s="76"/>
      <c r="V58" s="76"/>
      <c r="W58" s="146"/>
      <c r="X58" s="146"/>
      <c r="Y58" s="146"/>
      <c r="Z58" s="146"/>
      <c r="AA58" s="146"/>
      <c r="AB58" s="148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</row>
    <row r="59" spans="1:224" s="52" customFormat="1" ht="132.75" customHeight="1">
      <c r="A59" s="51" t="s">
        <v>149</v>
      </c>
      <c r="B59" s="44" t="s">
        <v>4</v>
      </c>
      <c r="C59" s="47">
        <v>600</v>
      </c>
      <c r="D59" s="53">
        <f>E59</f>
        <v>322096.05864999996</v>
      </c>
      <c r="E59" s="53">
        <f>H59+I59</f>
        <v>322096.05864999996</v>
      </c>
      <c r="F59" s="53">
        <v>78184.15053</v>
      </c>
      <c r="G59" s="53">
        <v>243911.90612</v>
      </c>
      <c r="H59" s="53">
        <f>F59+G59</f>
        <v>322096.05665</v>
      </c>
      <c r="I59" s="53">
        <v>0.002</v>
      </c>
      <c r="J59" s="53">
        <f>K59</f>
        <v>217034.08128</v>
      </c>
      <c r="K59" s="53">
        <f>N59+O59</f>
        <v>217034.08128</v>
      </c>
      <c r="L59" s="53">
        <v>71784.83996</v>
      </c>
      <c r="M59" s="53">
        <v>143850.48011</v>
      </c>
      <c r="N59" s="53">
        <f t="shared" si="14"/>
        <v>215635.32007000002</v>
      </c>
      <c r="O59" s="53">
        <v>1398.76121</v>
      </c>
      <c r="P59" s="62"/>
      <c r="Q59" s="76"/>
      <c r="R59" s="122"/>
      <c r="S59" s="125"/>
      <c r="T59" s="63"/>
      <c r="U59" s="63"/>
      <c r="V59" s="63"/>
      <c r="W59" s="146"/>
      <c r="X59" s="146"/>
      <c r="Y59" s="146"/>
      <c r="Z59" s="146"/>
      <c r="AA59" s="146"/>
      <c r="AB59" s="150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</row>
    <row r="60" spans="1:224" s="45" customFormat="1" ht="51" customHeight="1">
      <c r="A60" s="51" t="s">
        <v>168</v>
      </c>
      <c r="B60" s="44" t="s">
        <v>4</v>
      </c>
      <c r="C60" s="53">
        <v>700</v>
      </c>
      <c r="D60" s="53">
        <f aca="true" t="shared" si="16" ref="D60:D65">F60+G60+I60</f>
        <v>109767.55185</v>
      </c>
      <c r="E60" s="53">
        <f>F60+G60+I60</f>
        <v>109767.55185</v>
      </c>
      <c r="F60" s="53">
        <f>F61+F62+F63+F64</f>
        <v>109714.69603</v>
      </c>
      <c r="G60" s="53">
        <f>G61+G62+G63+G64</f>
        <v>43.976870000000005</v>
      </c>
      <c r="H60" s="53">
        <f>F60+G60</f>
        <v>109758.6729</v>
      </c>
      <c r="I60" s="53">
        <f>I61+I62+I63+I64</f>
        <v>8.87895</v>
      </c>
      <c r="J60" s="53">
        <f aca="true" t="shared" si="17" ref="J60:J65">L60+M60+O60</f>
        <v>121262.55057</v>
      </c>
      <c r="K60" s="53">
        <f aca="true" t="shared" si="18" ref="K60:K65">L60+M60+O60</f>
        <v>121262.55057</v>
      </c>
      <c r="L60" s="53">
        <f>L61+L62+L63+L64</f>
        <v>121224.8324</v>
      </c>
      <c r="M60" s="53">
        <f>M61+M62+M63+M64</f>
        <v>24.404460000000004</v>
      </c>
      <c r="N60" s="53">
        <f aca="true" t="shared" si="19" ref="N60:N65">L60+M60</f>
        <v>121249.23686</v>
      </c>
      <c r="O60" s="53">
        <f>O61+O62+O63+O64</f>
        <v>13.31371</v>
      </c>
      <c r="P60" s="71"/>
      <c r="Q60" s="76"/>
      <c r="R60" s="122"/>
      <c r="S60" s="76"/>
      <c r="T60" s="63"/>
      <c r="U60" s="63"/>
      <c r="V60" s="63"/>
      <c r="W60" s="146"/>
      <c r="X60" s="146"/>
      <c r="Y60" s="146"/>
      <c r="Z60" s="146"/>
      <c r="AA60" s="146"/>
      <c r="AB60" s="148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</row>
    <row r="61" spans="1:224" s="45" customFormat="1" ht="33.75" customHeight="1">
      <c r="A61" s="51" t="s">
        <v>150</v>
      </c>
      <c r="B61" s="44" t="s">
        <v>4</v>
      </c>
      <c r="C61" s="47"/>
      <c r="D61" s="53">
        <f t="shared" si="16"/>
        <v>51124.846959999995</v>
      </c>
      <c r="E61" s="53">
        <f t="shared" si="15"/>
        <v>51124.846959999995</v>
      </c>
      <c r="F61" s="53">
        <v>51079.12809</v>
      </c>
      <c r="G61" s="53">
        <v>39.41774</v>
      </c>
      <c r="H61" s="91">
        <f t="shared" si="13"/>
        <v>51118.545829999995</v>
      </c>
      <c r="I61" s="53">
        <v>6.30113</v>
      </c>
      <c r="J61" s="53">
        <f t="shared" si="17"/>
        <v>51916.77553</v>
      </c>
      <c r="K61" s="53">
        <f t="shared" si="18"/>
        <v>51916.77553</v>
      </c>
      <c r="L61" s="53">
        <v>51914.17903</v>
      </c>
      <c r="M61" s="53">
        <v>1.57973</v>
      </c>
      <c r="N61" s="53">
        <f t="shared" si="19"/>
        <v>51915.75876</v>
      </c>
      <c r="O61" s="53">
        <v>1.01677</v>
      </c>
      <c r="P61" s="62"/>
      <c r="Q61" s="76"/>
      <c r="R61" s="122"/>
      <c r="S61" s="76"/>
      <c r="T61" s="63"/>
      <c r="U61" s="63"/>
      <c r="V61" s="63"/>
      <c r="W61" s="146"/>
      <c r="X61" s="146"/>
      <c r="Y61" s="146"/>
      <c r="Z61" s="146"/>
      <c r="AA61" s="146"/>
      <c r="AB61" s="148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</row>
    <row r="62" spans="1:224" s="45" customFormat="1" ht="42.75" customHeight="1">
      <c r="A62" s="51" t="s">
        <v>151</v>
      </c>
      <c r="B62" s="44" t="s">
        <v>4</v>
      </c>
      <c r="C62" s="47"/>
      <c r="D62" s="53">
        <f t="shared" si="16"/>
        <v>40758.8142</v>
      </c>
      <c r="E62" s="53">
        <f t="shared" si="15"/>
        <v>40758.8142</v>
      </c>
      <c r="F62" s="53">
        <v>40756.77586</v>
      </c>
      <c r="G62" s="53">
        <v>1.7073399999999999</v>
      </c>
      <c r="H62" s="53">
        <f t="shared" si="13"/>
        <v>40758.4832</v>
      </c>
      <c r="I62" s="53">
        <v>0.33099999999999996</v>
      </c>
      <c r="J62" s="53">
        <f t="shared" si="17"/>
        <v>43891.20659</v>
      </c>
      <c r="K62" s="53">
        <f t="shared" si="18"/>
        <v>43891.20659</v>
      </c>
      <c r="L62" s="53">
        <v>43890.642309999996</v>
      </c>
      <c r="M62" s="53">
        <v>0.37097</v>
      </c>
      <c r="N62" s="53">
        <f t="shared" si="19"/>
        <v>43891.01328</v>
      </c>
      <c r="O62" s="53">
        <v>0.19331</v>
      </c>
      <c r="P62" s="62"/>
      <c r="Q62" s="76"/>
      <c r="R62" s="122"/>
      <c r="S62" s="76"/>
      <c r="T62" s="63"/>
      <c r="U62" s="63"/>
      <c r="V62" s="63"/>
      <c r="W62" s="146"/>
      <c r="X62" s="146"/>
      <c r="Y62" s="146"/>
      <c r="Z62" s="146"/>
      <c r="AA62" s="146"/>
      <c r="AB62" s="148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</row>
    <row r="63" spans="1:224" s="45" customFormat="1" ht="51.75" customHeight="1">
      <c r="A63" s="51" t="s">
        <v>154</v>
      </c>
      <c r="B63" s="44" t="s">
        <v>4</v>
      </c>
      <c r="C63" s="47"/>
      <c r="D63" s="53">
        <f t="shared" si="16"/>
        <v>17883.890690000004</v>
      </c>
      <c r="E63" s="53">
        <f t="shared" si="15"/>
        <v>17883.890690000004</v>
      </c>
      <c r="F63" s="53">
        <v>17878.792080000003</v>
      </c>
      <c r="G63" s="53">
        <v>2.85179</v>
      </c>
      <c r="H63" s="53">
        <f t="shared" si="13"/>
        <v>17881.643870000004</v>
      </c>
      <c r="I63" s="53">
        <v>2.2468199999999996</v>
      </c>
      <c r="J63" s="53">
        <f t="shared" si="17"/>
        <v>25454.568450000002</v>
      </c>
      <c r="K63" s="53">
        <f t="shared" si="18"/>
        <v>25454.568450000002</v>
      </c>
      <c r="L63" s="53">
        <v>25420.01106</v>
      </c>
      <c r="M63" s="53">
        <v>22.453760000000003</v>
      </c>
      <c r="N63" s="53">
        <f t="shared" si="19"/>
        <v>25442.46482</v>
      </c>
      <c r="O63" s="53">
        <v>12.10363</v>
      </c>
      <c r="P63" s="62"/>
      <c r="Q63" s="76"/>
      <c r="R63" s="122"/>
      <c r="S63" s="76"/>
      <c r="T63" s="63"/>
      <c r="U63" s="63"/>
      <c r="V63" s="63"/>
      <c r="W63" s="146"/>
      <c r="X63" s="146"/>
      <c r="Y63" s="146"/>
      <c r="Z63" s="146"/>
      <c r="AA63" s="146"/>
      <c r="AB63" s="148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</row>
    <row r="64" spans="1:224" s="45" customFormat="1" ht="30" customHeight="1">
      <c r="A64" s="96" t="s">
        <v>152</v>
      </c>
      <c r="B64" s="44" t="s">
        <v>4</v>
      </c>
      <c r="C64" s="47"/>
      <c r="D64" s="53">
        <f t="shared" si="16"/>
        <v>-3.552713678800501E-15</v>
      </c>
      <c r="E64" s="53">
        <f t="shared" si="15"/>
        <v>-3.552713678800501E-15</v>
      </c>
      <c r="F64" s="91">
        <v>0</v>
      </c>
      <c r="G64" s="91">
        <v>-3.552713678800501E-15</v>
      </c>
      <c r="H64" s="53">
        <f t="shared" si="13"/>
        <v>-3.552713678800501E-15</v>
      </c>
      <c r="I64" s="53">
        <v>0</v>
      </c>
      <c r="J64" s="53">
        <f t="shared" si="17"/>
        <v>0</v>
      </c>
      <c r="K64" s="53">
        <f t="shared" si="18"/>
        <v>0</v>
      </c>
      <c r="L64" s="53">
        <v>0</v>
      </c>
      <c r="M64" s="53">
        <v>0</v>
      </c>
      <c r="N64" s="53">
        <f t="shared" si="19"/>
        <v>0</v>
      </c>
      <c r="O64" s="53">
        <v>0</v>
      </c>
      <c r="P64" s="62"/>
      <c r="Q64" s="76"/>
      <c r="R64" s="122"/>
      <c r="S64" s="76"/>
      <c r="T64" s="63"/>
      <c r="U64" s="63"/>
      <c r="V64" s="63"/>
      <c r="W64" s="146"/>
      <c r="X64" s="146"/>
      <c r="Y64" s="146"/>
      <c r="Z64" s="146"/>
      <c r="AA64" s="146"/>
      <c r="AB64" s="148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</row>
    <row r="65" spans="1:224" s="45" customFormat="1" ht="87" customHeight="1">
      <c r="A65" s="42" t="s">
        <v>148</v>
      </c>
      <c r="B65" s="44" t="s">
        <v>4</v>
      </c>
      <c r="C65" s="42" t="s">
        <v>92</v>
      </c>
      <c r="D65" s="53">
        <f t="shared" si="16"/>
        <v>0</v>
      </c>
      <c r="E65" s="53">
        <f>F65+G65+I65</f>
        <v>0</v>
      </c>
      <c r="F65" s="53"/>
      <c r="G65" s="53">
        <v>0</v>
      </c>
      <c r="H65" s="53">
        <f t="shared" si="13"/>
        <v>0</v>
      </c>
      <c r="I65" s="53"/>
      <c r="J65" s="53">
        <f t="shared" si="17"/>
        <v>0</v>
      </c>
      <c r="K65" s="53">
        <f t="shared" si="18"/>
        <v>0</v>
      </c>
      <c r="L65" s="53"/>
      <c r="M65" s="53">
        <v>0</v>
      </c>
      <c r="N65" s="53">
        <f t="shared" si="19"/>
        <v>0</v>
      </c>
      <c r="O65" s="53"/>
      <c r="P65" s="62"/>
      <c r="Q65" s="76"/>
      <c r="R65" s="122"/>
      <c r="S65" s="76"/>
      <c r="T65" s="63"/>
      <c r="U65" s="63"/>
      <c r="V65" s="63"/>
      <c r="W65" s="146"/>
      <c r="X65" s="146"/>
      <c r="Y65" s="146"/>
      <c r="Z65" s="146"/>
      <c r="AA65" s="146"/>
      <c r="AB65" s="148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</row>
    <row r="66" spans="1:224" s="45" customFormat="1" ht="26.25">
      <c r="A66" s="114" t="s">
        <v>25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</row>
    <row r="67" spans="1:224" s="45" customFormat="1" ht="26.25" customHeight="1">
      <c r="A67" s="168" t="s">
        <v>103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</row>
    <row r="68" spans="1:224" s="45" customFormat="1" ht="26.25" customHeight="1">
      <c r="A68" s="168" t="s">
        <v>104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</row>
    <row r="69" spans="1:224" s="45" customFormat="1" ht="26.25">
      <c r="A69" s="114" t="s">
        <v>133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</row>
    <row r="70" spans="1:224" s="116" customFormat="1" ht="24" customHeight="1">
      <c r="A70" s="136" t="s">
        <v>172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</row>
    <row r="71" spans="1:224" s="116" customFormat="1" ht="26.25">
      <c r="A71" s="136" t="s">
        <v>165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</row>
    <row r="72" spans="1:224" s="116" customFormat="1" ht="26.25">
      <c r="A72" s="136" t="s">
        <v>169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</row>
    <row r="73" spans="1:224" s="45" customFormat="1" ht="25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93" t="s">
        <v>135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</row>
    <row r="74" spans="1:224" s="43" customFormat="1" ht="51" customHeight="1">
      <c r="A74" s="179" t="s">
        <v>114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</row>
    <row r="75" spans="1:224" s="43" customFormat="1" ht="13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</row>
    <row r="76" spans="1:224" s="43" customFormat="1" ht="25.5" customHeight="1">
      <c r="A76" s="164" t="s">
        <v>2</v>
      </c>
      <c r="B76" s="164" t="s">
        <v>3</v>
      </c>
      <c r="C76" s="164" t="s">
        <v>15</v>
      </c>
      <c r="D76" s="164" t="s">
        <v>106</v>
      </c>
      <c r="E76" s="164" t="s">
        <v>48</v>
      </c>
      <c r="F76" s="173" t="s">
        <v>49</v>
      </c>
      <c r="G76" s="174"/>
      <c r="H76" s="174"/>
      <c r="I76" s="175"/>
      <c r="J76" s="164" t="s">
        <v>108</v>
      </c>
      <c r="K76" s="164" t="s">
        <v>81</v>
      </c>
      <c r="L76" s="173" t="s">
        <v>50</v>
      </c>
      <c r="M76" s="174"/>
      <c r="N76" s="174"/>
      <c r="O76" s="175"/>
      <c r="P76" s="169" t="s">
        <v>105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</row>
    <row r="77" spans="1:224" s="43" customFormat="1" ht="127.5">
      <c r="A77" s="165"/>
      <c r="B77" s="165"/>
      <c r="C77" s="165"/>
      <c r="D77" s="165"/>
      <c r="E77" s="165"/>
      <c r="F77" s="25" t="s">
        <v>21</v>
      </c>
      <c r="G77" s="25" t="s">
        <v>22</v>
      </c>
      <c r="H77" s="25" t="s">
        <v>76</v>
      </c>
      <c r="I77" s="25" t="s">
        <v>23</v>
      </c>
      <c r="J77" s="165"/>
      <c r="K77" s="165"/>
      <c r="L77" s="25" t="s">
        <v>21</v>
      </c>
      <c r="M77" s="25" t="s">
        <v>22</v>
      </c>
      <c r="N77" s="25" t="s">
        <v>76</v>
      </c>
      <c r="O77" s="25" t="s">
        <v>23</v>
      </c>
      <c r="P77" s="170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</row>
    <row r="78" spans="1:224" s="112" customFormat="1" ht="51.75" customHeight="1">
      <c r="A78" s="101">
        <v>1</v>
      </c>
      <c r="B78" s="101">
        <v>2</v>
      </c>
      <c r="C78" s="101">
        <v>3</v>
      </c>
      <c r="D78" s="101">
        <v>4</v>
      </c>
      <c r="E78" s="101">
        <v>5</v>
      </c>
      <c r="F78" s="101">
        <v>6</v>
      </c>
      <c r="G78" s="101">
        <v>7</v>
      </c>
      <c r="H78" s="101" t="s">
        <v>84</v>
      </c>
      <c r="I78" s="101">
        <v>9</v>
      </c>
      <c r="J78" s="101">
        <v>10</v>
      </c>
      <c r="K78" s="101">
        <v>11</v>
      </c>
      <c r="L78" s="101">
        <v>12</v>
      </c>
      <c r="M78" s="101">
        <v>13</v>
      </c>
      <c r="N78" s="101" t="s">
        <v>93</v>
      </c>
      <c r="O78" s="101">
        <v>15</v>
      </c>
      <c r="P78" s="110">
        <v>16</v>
      </c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</row>
    <row r="79" spans="1:224" s="45" customFormat="1" ht="39" customHeight="1">
      <c r="A79" s="95" t="s">
        <v>80</v>
      </c>
      <c r="B79" s="42" t="s">
        <v>4</v>
      </c>
      <c r="C79" s="42" t="s">
        <v>112</v>
      </c>
      <c r="D79" s="91">
        <f>E79</f>
        <v>1374625</v>
      </c>
      <c r="E79" s="91">
        <v>1374625</v>
      </c>
      <c r="F79" s="53" t="s">
        <v>83</v>
      </c>
      <c r="G79" s="53" t="s">
        <v>83</v>
      </c>
      <c r="H79" s="53" t="s">
        <v>83</v>
      </c>
      <c r="I79" s="53" t="s">
        <v>83</v>
      </c>
      <c r="J79" s="91">
        <f>K79</f>
        <v>1770879</v>
      </c>
      <c r="K79" s="91">
        <v>1770879</v>
      </c>
      <c r="L79" s="53" t="s">
        <v>83</v>
      </c>
      <c r="M79" s="53" t="s">
        <v>83</v>
      </c>
      <c r="N79" s="53" t="s">
        <v>83</v>
      </c>
      <c r="O79" s="53" t="s">
        <v>83</v>
      </c>
      <c r="P79" s="72"/>
      <c r="Q79" s="63"/>
      <c r="R79" s="120"/>
      <c r="S79" s="63"/>
      <c r="T79" s="63"/>
      <c r="U79" s="63"/>
      <c r="V79" s="63"/>
      <c r="W79" s="63"/>
      <c r="X79" s="63"/>
      <c r="Y79" s="63"/>
      <c r="Z79" s="63"/>
      <c r="AA79" s="63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</row>
    <row r="80" spans="1:224" s="45" customFormat="1" ht="24.75" customHeight="1">
      <c r="A80" s="53" t="s">
        <v>111</v>
      </c>
      <c r="B80" s="42" t="s">
        <v>4</v>
      </c>
      <c r="C80" s="42" t="s">
        <v>44</v>
      </c>
      <c r="D80" s="53" t="s">
        <v>83</v>
      </c>
      <c r="E80" s="53" t="s">
        <v>83</v>
      </c>
      <c r="F80" s="53">
        <v>745620</v>
      </c>
      <c r="G80" s="53">
        <v>2058</v>
      </c>
      <c r="H80" s="53" t="s">
        <v>83</v>
      </c>
      <c r="I80" s="53" t="s">
        <v>83</v>
      </c>
      <c r="J80" s="53" t="s">
        <v>83</v>
      </c>
      <c r="K80" s="53" t="s">
        <v>83</v>
      </c>
      <c r="L80" s="53">
        <v>1195394</v>
      </c>
      <c r="M80" s="53">
        <v>2546</v>
      </c>
      <c r="N80" s="53" t="s">
        <v>83</v>
      </c>
      <c r="O80" s="53" t="s">
        <v>83</v>
      </c>
      <c r="P80" s="72"/>
      <c r="Q80" s="120"/>
      <c r="R80" s="120"/>
      <c r="S80" s="63"/>
      <c r="T80" s="63"/>
      <c r="U80" s="63"/>
      <c r="V80" s="63"/>
      <c r="W80" s="120"/>
      <c r="X80" s="63"/>
      <c r="Y80" s="63"/>
      <c r="Z80" s="63"/>
      <c r="AA80" s="63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</row>
    <row r="81" spans="1:224" s="45" customFormat="1" ht="105">
      <c r="A81" s="42" t="s">
        <v>101</v>
      </c>
      <c r="B81" s="42" t="s">
        <v>4</v>
      </c>
      <c r="C81" s="42" t="s">
        <v>113</v>
      </c>
      <c r="D81" s="53" t="s">
        <v>83</v>
      </c>
      <c r="E81" s="53" t="s">
        <v>83</v>
      </c>
      <c r="F81" s="53">
        <v>210000</v>
      </c>
      <c r="G81" s="53">
        <v>0</v>
      </c>
      <c r="H81" s="53" t="s">
        <v>83</v>
      </c>
      <c r="I81" s="53" t="s">
        <v>83</v>
      </c>
      <c r="J81" s="53" t="s">
        <v>83</v>
      </c>
      <c r="K81" s="53" t="s">
        <v>83</v>
      </c>
      <c r="L81" s="53">
        <v>0</v>
      </c>
      <c r="M81" s="53">
        <v>0</v>
      </c>
      <c r="N81" s="53" t="s">
        <v>83</v>
      </c>
      <c r="O81" s="53" t="s">
        <v>83</v>
      </c>
      <c r="P81" s="72"/>
      <c r="Q81" s="120"/>
      <c r="R81" s="120"/>
      <c r="S81" s="63"/>
      <c r="T81" s="63"/>
      <c r="U81" s="63"/>
      <c r="V81" s="63"/>
      <c r="W81" s="120"/>
      <c r="X81" s="120"/>
      <c r="Y81" s="120"/>
      <c r="Z81" s="120"/>
      <c r="AA81" s="120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</row>
    <row r="82" spans="1:224" s="3" customFormat="1" ht="135.75" customHeight="1">
      <c r="A82" s="36" t="s">
        <v>102</v>
      </c>
      <c r="B82" s="36" t="s">
        <v>4</v>
      </c>
      <c r="C82" s="36" t="s">
        <v>138</v>
      </c>
      <c r="D82" s="53" t="s">
        <v>83</v>
      </c>
      <c r="E82" s="53" t="s">
        <v>83</v>
      </c>
      <c r="F82" s="151">
        <v>0</v>
      </c>
      <c r="G82" s="53">
        <v>0</v>
      </c>
      <c r="H82" s="53" t="s">
        <v>83</v>
      </c>
      <c r="I82" s="53" t="s">
        <v>83</v>
      </c>
      <c r="J82" s="91" t="s">
        <v>83</v>
      </c>
      <c r="K82" s="91" t="s">
        <v>83</v>
      </c>
      <c r="L82" s="53">
        <v>135000</v>
      </c>
      <c r="M82" s="53">
        <v>0</v>
      </c>
      <c r="N82" s="53" t="s">
        <v>83</v>
      </c>
      <c r="O82" s="53" t="s">
        <v>83</v>
      </c>
      <c r="P82" s="73"/>
      <c r="Q82" s="67"/>
      <c r="R82" s="67"/>
      <c r="S82" s="67"/>
      <c r="T82" s="67"/>
      <c r="U82" s="67"/>
      <c r="V82" s="67"/>
      <c r="W82" s="139"/>
      <c r="X82" s="139"/>
      <c r="Y82" s="139"/>
      <c r="Z82" s="139"/>
      <c r="AA82" s="139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</row>
    <row r="83" spans="1:224" s="3" customFormat="1" ht="24.75" customHeight="1">
      <c r="A83" s="94" t="s">
        <v>77</v>
      </c>
      <c r="B83" s="36" t="s">
        <v>4</v>
      </c>
      <c r="C83" s="37">
        <v>1200</v>
      </c>
      <c r="D83" s="92">
        <f>E83</f>
        <v>2301941</v>
      </c>
      <c r="E83" s="92">
        <v>2301941</v>
      </c>
      <c r="F83" s="38" t="s">
        <v>83</v>
      </c>
      <c r="G83" s="38" t="s">
        <v>83</v>
      </c>
      <c r="H83" s="38"/>
      <c r="I83" s="38"/>
      <c r="J83" s="92">
        <f>K83</f>
        <v>322011</v>
      </c>
      <c r="K83" s="92">
        <v>322011</v>
      </c>
      <c r="L83" s="38" t="s">
        <v>83</v>
      </c>
      <c r="M83" s="38" t="s">
        <v>83</v>
      </c>
      <c r="N83" s="38"/>
      <c r="O83" s="38"/>
      <c r="P83" s="73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</row>
    <row r="84" spans="1:224" s="3" customFormat="1" ht="24.75" customHeight="1">
      <c r="A84" s="38" t="s">
        <v>78</v>
      </c>
      <c r="B84" s="36" t="s">
        <v>4</v>
      </c>
      <c r="C84" s="37">
        <v>1300</v>
      </c>
      <c r="D84" s="38">
        <v>0</v>
      </c>
      <c r="E84" s="38">
        <v>0</v>
      </c>
      <c r="F84" s="38" t="s">
        <v>83</v>
      </c>
      <c r="G84" s="38" t="s">
        <v>83</v>
      </c>
      <c r="H84" s="38"/>
      <c r="I84" s="38"/>
      <c r="J84" s="38">
        <v>0</v>
      </c>
      <c r="K84" s="38">
        <v>0</v>
      </c>
      <c r="L84" s="38" t="s">
        <v>83</v>
      </c>
      <c r="M84" s="38" t="s">
        <v>83</v>
      </c>
      <c r="N84" s="38"/>
      <c r="O84" s="38"/>
      <c r="P84" s="73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</row>
    <row r="85" spans="1:224" s="3" customFormat="1" ht="24.75" customHeight="1">
      <c r="A85" s="38" t="s">
        <v>79</v>
      </c>
      <c r="B85" s="36" t="s">
        <v>4</v>
      </c>
      <c r="C85" s="37">
        <v>1400</v>
      </c>
      <c r="D85" s="38">
        <f>E85</f>
        <v>10028</v>
      </c>
      <c r="E85" s="38">
        <v>10028</v>
      </c>
      <c r="F85" s="38" t="s">
        <v>83</v>
      </c>
      <c r="G85" s="38" t="s">
        <v>83</v>
      </c>
      <c r="H85" s="38"/>
      <c r="I85" s="38"/>
      <c r="J85" s="38">
        <f>K85</f>
        <v>8616</v>
      </c>
      <c r="K85" s="38">
        <v>8616</v>
      </c>
      <c r="L85" s="38" t="s">
        <v>83</v>
      </c>
      <c r="M85" s="38" t="s">
        <v>83</v>
      </c>
      <c r="N85" s="38"/>
      <c r="O85" s="38"/>
      <c r="P85" s="73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</row>
    <row r="86" spans="1:224" s="3" customFormat="1" ht="26.25">
      <c r="A86" s="33" t="s">
        <v>25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</row>
    <row r="87" spans="1:224" s="17" customFormat="1" ht="24.75" customHeight="1">
      <c r="A87" s="168" t="s">
        <v>103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</row>
    <row r="88" spans="1:27" s="17" customFormat="1" ht="24.75" customHeight="1">
      <c r="A88" s="168" t="s">
        <v>104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7" s="17" customFormat="1" ht="24.75" customHeight="1">
      <c r="A89" s="168" t="s">
        <v>160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s="17" customFormat="1" ht="24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7" s="17" customFormat="1" ht="24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</row>
    <row r="92" spans="1:27" s="17" customFormat="1" ht="26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:27" s="17" customFormat="1" ht="24.75" customHeight="1">
      <c r="A93" s="137"/>
      <c r="B93" s="167"/>
      <c r="C93" s="167"/>
      <c r="D93" s="167"/>
      <c r="E93" s="2"/>
      <c r="F93" s="2"/>
      <c r="G93" s="2"/>
      <c r="H93" s="2"/>
      <c r="I93" s="2"/>
      <c r="J93" s="2"/>
      <c r="K93" s="2"/>
      <c r="L93" s="166"/>
      <c r="M93" s="166"/>
      <c r="N93" s="166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:16" ht="26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38"/>
      <c r="M94" s="138"/>
      <c r="N94" s="138"/>
      <c r="O94" s="128"/>
      <c r="P94" s="128"/>
    </row>
    <row r="95" spans="1:16" ht="24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66"/>
      <c r="M95" s="166"/>
      <c r="N95" s="166"/>
      <c r="P95" s="2"/>
    </row>
    <row r="96" spans="1:16" ht="26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38"/>
      <c r="M96" s="138"/>
      <c r="N96" s="138"/>
      <c r="O96" s="128"/>
      <c r="P96" s="128"/>
    </row>
    <row r="97" spans="1:16" ht="26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23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23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</sheetData>
  <sheetProtection/>
  <mergeCells count="39">
    <mergeCell ref="B6:P6"/>
    <mergeCell ref="B7:P7"/>
    <mergeCell ref="B8:P8"/>
    <mergeCell ref="J15:J16"/>
    <mergeCell ref="C15:C16"/>
    <mergeCell ref="S17:T17"/>
    <mergeCell ref="L93:N93"/>
    <mergeCell ref="D76:D77"/>
    <mergeCell ref="F76:I76"/>
    <mergeCell ref="K15:K16"/>
    <mergeCell ref="A88:P88"/>
    <mergeCell ref="A74:P74"/>
    <mergeCell ref="C76:C77"/>
    <mergeCell ref="A67:P67"/>
    <mergeCell ref="F15:I15"/>
    <mergeCell ref="P15:P16"/>
    <mergeCell ref="B13:F13"/>
    <mergeCell ref="Q17:R17"/>
    <mergeCell ref="B14:F14"/>
    <mergeCell ref="P76:P77"/>
    <mergeCell ref="B15:B16"/>
    <mergeCell ref="B10:F10"/>
    <mergeCell ref="B11:F11"/>
    <mergeCell ref="B12:F12"/>
    <mergeCell ref="L15:O15"/>
    <mergeCell ref="L76:O76"/>
    <mergeCell ref="K76:K77"/>
    <mergeCell ref="E76:E77"/>
    <mergeCell ref="A68:P68"/>
    <mergeCell ref="B76:B77"/>
    <mergeCell ref="A76:A77"/>
    <mergeCell ref="A15:A16"/>
    <mergeCell ref="E15:E16"/>
    <mergeCell ref="L95:N95"/>
    <mergeCell ref="B93:D93"/>
    <mergeCell ref="J76:J77"/>
    <mergeCell ref="A87:P87"/>
    <mergeCell ref="D15:D16"/>
    <mergeCell ref="A89:P89"/>
  </mergeCells>
  <printOptions/>
  <pageMargins left="0.7874015748031497" right="0.1968503937007874" top="0.1968503937007874" bottom="0.1968503937007874" header="0" footer="0"/>
  <pageSetup fitToHeight="0" horizontalDpi="600" verticalDpi="600" orientation="landscape" paperSize="9" scale="24" r:id="rId3"/>
  <rowBreaks count="1" manualBreakCount="1">
    <brk id="5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Текучёва Ольга Сергеевна</cp:lastModifiedBy>
  <cp:lastPrinted>2024-03-21T07:06:05Z</cp:lastPrinted>
  <dcterms:created xsi:type="dcterms:W3CDTF">1996-10-08T23:32:33Z</dcterms:created>
  <dcterms:modified xsi:type="dcterms:W3CDTF">2024-04-11T08:47:07Z</dcterms:modified>
  <cp:category/>
  <cp:version/>
  <cp:contentType/>
  <cp:contentStatus/>
</cp:coreProperties>
</file>